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Lubela\Desktop\"/>
    </mc:Choice>
  </mc:AlternateContent>
  <xr:revisionPtr revIDLastSave="0" documentId="13_ncr:1_{1D957552-FCF3-4CB6-A94C-6AB7AB91BFC3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uvod" sheetId="1" r:id="rId1"/>
    <sheet name="OU BP" sheetId="2" r:id="rId2"/>
    <sheet name="ZŠ BP" sheetId="3" r:id="rId3"/>
    <sheet name="OU BV" sheetId="4" r:id="rId4"/>
    <sheet name="OU KP" sheetId="5" r:id="rId5"/>
    <sheet name="ZŠ BV" sheetId="6" r:id="rId6"/>
    <sheet name="OU KV" sheetId="7" r:id="rId7"/>
    <sheet name="FO príjmy" sheetId="8" r:id="rId8"/>
    <sheet name="FO výdavky" sheetId="9" r:id="rId9"/>
    <sheet name="Vysledok" sheetId="10" r:id="rId10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J9" i="9" l="1"/>
  <c r="I9" i="9"/>
  <c r="I8" i="9" s="1"/>
  <c r="H9" i="9"/>
  <c r="G9" i="9"/>
  <c r="G8" i="9" s="1"/>
  <c r="G4" i="9" s="1"/>
  <c r="G16" i="9" s="1"/>
  <c r="E34" i="10" s="1"/>
  <c r="F9" i="9"/>
  <c r="F8" i="9" s="1"/>
  <c r="E9" i="9"/>
  <c r="D9" i="9"/>
  <c r="J8" i="9"/>
  <c r="H8" i="9"/>
  <c r="E8" i="9"/>
  <c r="D8" i="9"/>
  <c r="J6" i="9"/>
  <c r="I6" i="9"/>
  <c r="I5" i="9" s="1"/>
  <c r="H6" i="9"/>
  <c r="H5" i="9" s="1"/>
  <c r="H4" i="9" s="1"/>
  <c r="H16" i="9" s="1"/>
  <c r="F34" i="10" s="1"/>
  <c r="G6" i="9"/>
  <c r="F6" i="9"/>
  <c r="E6" i="9"/>
  <c r="E5" i="9" s="1"/>
  <c r="E4" i="9" s="1"/>
  <c r="E16" i="9" s="1"/>
  <c r="C34" i="10" s="1"/>
  <c r="D6" i="9"/>
  <c r="J5" i="9"/>
  <c r="J4" i="9" s="1"/>
  <c r="J16" i="9" s="1"/>
  <c r="H34" i="10" s="1"/>
  <c r="G5" i="9"/>
  <c r="F5" i="9"/>
  <c r="F4" i="9" s="1"/>
  <c r="F16" i="9" s="1"/>
  <c r="D34" i="10" s="1"/>
  <c r="D5" i="9"/>
  <c r="D4" i="9" s="1"/>
  <c r="D16" i="9" s="1"/>
  <c r="B34" i="10" s="1"/>
  <c r="J9" i="8"/>
  <c r="I9" i="8"/>
  <c r="I8" i="8" s="1"/>
  <c r="H9" i="8"/>
  <c r="G9" i="8"/>
  <c r="G8" i="8" s="1"/>
  <c r="F9" i="8"/>
  <c r="F8" i="8" s="1"/>
  <c r="F15" i="8" s="1"/>
  <c r="D33" i="10" s="1"/>
  <c r="D35" i="10" s="1"/>
  <c r="E9" i="8"/>
  <c r="D9" i="8"/>
  <c r="J8" i="8"/>
  <c r="H8" i="8"/>
  <c r="E8" i="8"/>
  <c r="D8" i="8"/>
  <c r="J5" i="8"/>
  <c r="I5" i="8"/>
  <c r="I4" i="8" s="1"/>
  <c r="H5" i="8"/>
  <c r="H4" i="8" s="1"/>
  <c r="H15" i="8" s="1"/>
  <c r="F33" i="10" s="1"/>
  <c r="F35" i="10" s="1"/>
  <c r="G5" i="8"/>
  <c r="F5" i="8"/>
  <c r="E5" i="8"/>
  <c r="E4" i="8" s="1"/>
  <c r="E15" i="8" s="1"/>
  <c r="C33" i="10" s="1"/>
  <c r="C35" i="10" s="1"/>
  <c r="D5" i="8"/>
  <c r="J4" i="8"/>
  <c r="J15" i="8" s="1"/>
  <c r="H33" i="10" s="1"/>
  <c r="H35" i="10" s="1"/>
  <c r="G4" i="8"/>
  <c r="G15" i="8" s="1"/>
  <c r="E33" i="10" s="1"/>
  <c r="F4" i="8"/>
  <c r="D4" i="8"/>
  <c r="D15" i="8" s="1"/>
  <c r="B33" i="10" s="1"/>
  <c r="J5" i="7"/>
  <c r="I5" i="7"/>
  <c r="H5" i="7"/>
  <c r="H4" i="7" s="1"/>
  <c r="H20" i="7" s="1"/>
  <c r="F22" i="10" s="1"/>
  <c r="G5" i="7"/>
  <c r="F5" i="7"/>
  <c r="F4" i="7" s="1"/>
  <c r="F20" i="7" s="1"/>
  <c r="D22" i="10" s="1"/>
  <c r="E5" i="7"/>
  <c r="E4" i="7" s="1"/>
  <c r="E20" i="7" s="1"/>
  <c r="C22" i="10" s="1"/>
  <c r="D5" i="7"/>
  <c r="J4" i="7"/>
  <c r="J20" i="7" s="1"/>
  <c r="H22" i="10" s="1"/>
  <c r="I4" i="7"/>
  <c r="I20" i="7" s="1"/>
  <c r="G22" i="10" s="1"/>
  <c r="G4" i="7"/>
  <c r="G20" i="7" s="1"/>
  <c r="E22" i="10" s="1"/>
  <c r="D4" i="7"/>
  <c r="D20" i="7" s="1"/>
  <c r="B22" i="10" s="1"/>
  <c r="J27" i="6"/>
  <c r="I27" i="6"/>
  <c r="H27" i="6"/>
  <c r="G27" i="6"/>
  <c r="F27" i="6"/>
  <c r="E27" i="6"/>
  <c r="D27" i="6"/>
  <c r="J24" i="6"/>
  <c r="I24" i="6"/>
  <c r="H24" i="6"/>
  <c r="G24" i="6"/>
  <c r="F24" i="6"/>
  <c r="E24" i="6"/>
  <c r="D24" i="6"/>
  <c r="J22" i="6"/>
  <c r="I22" i="6"/>
  <c r="H22" i="6"/>
  <c r="G22" i="6"/>
  <c r="F22" i="6"/>
  <c r="E22" i="6"/>
  <c r="E4" i="6" s="1"/>
  <c r="E29" i="6" s="1"/>
  <c r="C11" i="10" s="1"/>
  <c r="D22" i="6"/>
  <c r="J17" i="6"/>
  <c r="I17" i="6"/>
  <c r="H17" i="6"/>
  <c r="G17" i="6"/>
  <c r="F17" i="6"/>
  <c r="F4" i="6" s="1"/>
  <c r="F29" i="6" s="1"/>
  <c r="D11" i="10" s="1"/>
  <c r="E17" i="6"/>
  <c r="D17" i="6"/>
  <c r="I6" i="6"/>
  <c r="G6" i="6"/>
  <c r="F6" i="6"/>
  <c r="J5" i="6"/>
  <c r="J4" i="6" s="1"/>
  <c r="J29" i="6" s="1"/>
  <c r="H11" i="10" s="1"/>
  <c r="I5" i="6"/>
  <c r="H5" i="6"/>
  <c r="H6" i="6" s="1"/>
  <c r="G5" i="6"/>
  <c r="G4" i="6" s="1"/>
  <c r="G29" i="6" s="1"/>
  <c r="E11" i="10" s="1"/>
  <c r="F5" i="6"/>
  <c r="E5" i="6"/>
  <c r="E6" i="6" s="1"/>
  <c r="D5" i="6"/>
  <c r="D4" i="6" s="1"/>
  <c r="D29" i="6" s="1"/>
  <c r="B11" i="10" s="1"/>
  <c r="I4" i="6"/>
  <c r="I29" i="6" s="1"/>
  <c r="G11" i="10" s="1"/>
  <c r="J9" i="5"/>
  <c r="J8" i="5" s="1"/>
  <c r="J11" i="5" s="1"/>
  <c r="H21" i="10" s="1"/>
  <c r="I9" i="5"/>
  <c r="H9" i="5"/>
  <c r="G9" i="5"/>
  <c r="G8" i="5" s="1"/>
  <c r="F9" i="5"/>
  <c r="E9" i="5"/>
  <c r="E8" i="5" s="1"/>
  <c r="D9" i="5"/>
  <c r="D8" i="5" s="1"/>
  <c r="D11" i="5" s="1"/>
  <c r="B21" i="10" s="1"/>
  <c r="B23" i="10" s="1"/>
  <c r="I8" i="5"/>
  <c r="H8" i="5"/>
  <c r="F8" i="5"/>
  <c r="J5" i="5"/>
  <c r="I5" i="5"/>
  <c r="I4" i="5" s="1"/>
  <c r="I11" i="5" s="1"/>
  <c r="G21" i="10" s="1"/>
  <c r="G23" i="10" s="1"/>
  <c r="H5" i="5"/>
  <c r="G5" i="5"/>
  <c r="G4" i="5" s="1"/>
  <c r="G11" i="5" s="1"/>
  <c r="E21" i="10" s="1"/>
  <c r="E23" i="10" s="1"/>
  <c r="F5" i="5"/>
  <c r="F4" i="5" s="1"/>
  <c r="F11" i="5" s="1"/>
  <c r="D21" i="10" s="1"/>
  <c r="D23" i="10" s="1"/>
  <c r="E5" i="5"/>
  <c r="D5" i="5"/>
  <c r="J4" i="5"/>
  <c r="H4" i="5"/>
  <c r="H11" i="5" s="1"/>
  <c r="F21" i="10" s="1"/>
  <c r="F23" i="10" s="1"/>
  <c r="E4" i="5"/>
  <c r="D4" i="5"/>
  <c r="J86" i="4"/>
  <c r="J78" i="4" s="1"/>
  <c r="I86" i="4"/>
  <c r="H86" i="4"/>
  <c r="G86" i="4"/>
  <c r="F86" i="4"/>
  <c r="E86" i="4"/>
  <c r="D86" i="4"/>
  <c r="D78" i="4" s="1"/>
  <c r="J84" i="4"/>
  <c r="I84" i="4"/>
  <c r="H84" i="4"/>
  <c r="G84" i="4"/>
  <c r="F84" i="4"/>
  <c r="E84" i="4"/>
  <c r="E78" i="4" s="1"/>
  <c r="D84" i="4"/>
  <c r="J81" i="4"/>
  <c r="I81" i="4"/>
  <c r="H81" i="4"/>
  <c r="G81" i="4"/>
  <c r="F81" i="4"/>
  <c r="E81" i="4"/>
  <c r="D81" i="4"/>
  <c r="J79" i="4"/>
  <c r="I79" i="4"/>
  <c r="I78" i="4" s="1"/>
  <c r="H79" i="4"/>
  <c r="G79" i="4"/>
  <c r="G78" i="4" s="1"/>
  <c r="F79" i="4"/>
  <c r="F78" i="4" s="1"/>
  <c r="E79" i="4"/>
  <c r="D79" i="4"/>
  <c r="H78" i="4"/>
  <c r="J76" i="4"/>
  <c r="I76" i="4"/>
  <c r="I75" i="4" s="1"/>
  <c r="H76" i="4"/>
  <c r="H75" i="4" s="1"/>
  <c r="G76" i="4"/>
  <c r="F76" i="4"/>
  <c r="E76" i="4"/>
  <c r="E75" i="4" s="1"/>
  <c r="D76" i="4"/>
  <c r="J75" i="4"/>
  <c r="G75" i="4"/>
  <c r="F75" i="4"/>
  <c r="D75" i="4"/>
  <c r="J71" i="4"/>
  <c r="I71" i="4"/>
  <c r="H71" i="4"/>
  <c r="G71" i="4"/>
  <c r="F71" i="4"/>
  <c r="E71" i="4"/>
  <c r="E58" i="4" s="1"/>
  <c r="D71" i="4"/>
  <c r="J69" i="4"/>
  <c r="I69" i="4"/>
  <c r="H69" i="4"/>
  <c r="G69" i="4"/>
  <c r="F69" i="4"/>
  <c r="F58" i="4" s="1"/>
  <c r="E69" i="4"/>
  <c r="D69" i="4"/>
  <c r="J64" i="4"/>
  <c r="I64" i="4"/>
  <c r="H64" i="4"/>
  <c r="G64" i="4"/>
  <c r="F64" i="4"/>
  <c r="E64" i="4"/>
  <c r="D64" i="4"/>
  <c r="J59" i="4"/>
  <c r="J58" i="4" s="1"/>
  <c r="I59" i="4"/>
  <c r="H59" i="4"/>
  <c r="H58" i="4" s="1"/>
  <c r="G59" i="4"/>
  <c r="G58" i="4" s="1"/>
  <c r="F59" i="4"/>
  <c r="E59" i="4"/>
  <c r="D59" i="4"/>
  <c r="D58" i="4" s="1"/>
  <c r="I58" i="4"/>
  <c r="J56" i="4"/>
  <c r="J55" i="4" s="1"/>
  <c r="I56" i="4"/>
  <c r="I55" i="4" s="1"/>
  <c r="H56" i="4"/>
  <c r="G56" i="4"/>
  <c r="F56" i="4"/>
  <c r="F55" i="4" s="1"/>
  <c r="E56" i="4"/>
  <c r="D56" i="4"/>
  <c r="D55" i="4" s="1"/>
  <c r="H55" i="4"/>
  <c r="G55" i="4"/>
  <c r="E55" i="4"/>
  <c r="J53" i="4"/>
  <c r="I53" i="4"/>
  <c r="H53" i="4"/>
  <c r="G53" i="4"/>
  <c r="F53" i="4"/>
  <c r="F45" i="4" s="1"/>
  <c r="E53" i="4"/>
  <c r="D53" i="4"/>
  <c r="J48" i="4"/>
  <c r="I48" i="4"/>
  <c r="H48" i="4"/>
  <c r="G48" i="4"/>
  <c r="F48" i="4"/>
  <c r="E48" i="4"/>
  <c r="D48" i="4"/>
  <c r="J46" i="4"/>
  <c r="J45" i="4" s="1"/>
  <c r="I46" i="4"/>
  <c r="H46" i="4"/>
  <c r="H45" i="4" s="1"/>
  <c r="G46" i="4"/>
  <c r="G45" i="4" s="1"/>
  <c r="F46" i="4"/>
  <c r="E46" i="4"/>
  <c r="D46" i="4"/>
  <c r="D45" i="4" s="1"/>
  <c r="I45" i="4"/>
  <c r="E45" i="4"/>
  <c r="J43" i="4"/>
  <c r="I43" i="4"/>
  <c r="H43" i="4"/>
  <c r="G43" i="4"/>
  <c r="F43" i="4"/>
  <c r="E43" i="4"/>
  <c r="D43" i="4"/>
  <c r="J41" i="4"/>
  <c r="J40" i="4" s="1"/>
  <c r="I41" i="4"/>
  <c r="H41" i="4"/>
  <c r="G41" i="4"/>
  <c r="G40" i="4" s="1"/>
  <c r="F41" i="4"/>
  <c r="E41" i="4"/>
  <c r="E40" i="4" s="1"/>
  <c r="D41" i="4"/>
  <c r="D40" i="4" s="1"/>
  <c r="I40" i="4"/>
  <c r="H40" i="4"/>
  <c r="F40" i="4"/>
  <c r="J37" i="4"/>
  <c r="I37" i="4"/>
  <c r="I36" i="4" s="1"/>
  <c r="H37" i="4"/>
  <c r="G37" i="4"/>
  <c r="G36" i="4" s="1"/>
  <c r="F37" i="4"/>
  <c r="F36" i="4" s="1"/>
  <c r="E37" i="4"/>
  <c r="D37" i="4"/>
  <c r="J36" i="4"/>
  <c r="H36" i="4"/>
  <c r="E36" i="4"/>
  <c r="D36" i="4"/>
  <c r="J33" i="4"/>
  <c r="I33" i="4"/>
  <c r="I32" i="4" s="1"/>
  <c r="H33" i="4"/>
  <c r="H32" i="4" s="1"/>
  <c r="G33" i="4"/>
  <c r="F33" i="4"/>
  <c r="E33" i="4"/>
  <c r="E32" i="4" s="1"/>
  <c r="D33" i="4"/>
  <c r="J32" i="4"/>
  <c r="G32" i="4"/>
  <c r="F32" i="4"/>
  <c r="D32" i="4"/>
  <c r="J30" i="4"/>
  <c r="J29" i="4" s="1"/>
  <c r="I30" i="4"/>
  <c r="H30" i="4"/>
  <c r="G30" i="4"/>
  <c r="G29" i="4" s="1"/>
  <c r="F30" i="4"/>
  <c r="E30" i="4"/>
  <c r="E29" i="4" s="1"/>
  <c r="D30" i="4"/>
  <c r="D29" i="4" s="1"/>
  <c r="I29" i="4"/>
  <c r="H29" i="4"/>
  <c r="F29" i="4"/>
  <c r="J25" i="4"/>
  <c r="I25" i="4"/>
  <c r="H25" i="4"/>
  <c r="G25" i="4"/>
  <c r="F25" i="4"/>
  <c r="E25" i="4"/>
  <c r="D25" i="4"/>
  <c r="J21" i="4"/>
  <c r="I21" i="4"/>
  <c r="H21" i="4"/>
  <c r="H4" i="4" s="1"/>
  <c r="H88" i="4" s="1"/>
  <c r="F6" i="10" s="1"/>
  <c r="G21" i="4"/>
  <c r="F21" i="4"/>
  <c r="E21" i="4"/>
  <c r="D21" i="4"/>
  <c r="J18" i="4"/>
  <c r="I18" i="4"/>
  <c r="I4" i="4" s="1"/>
  <c r="I88" i="4" s="1"/>
  <c r="G6" i="10" s="1"/>
  <c r="G16" i="10" s="1"/>
  <c r="G28" i="10" s="1"/>
  <c r="H18" i="4"/>
  <c r="G18" i="4"/>
  <c r="F18" i="4"/>
  <c r="E18" i="4"/>
  <c r="D18" i="4"/>
  <c r="J16" i="4"/>
  <c r="I16" i="4"/>
  <c r="H16" i="4"/>
  <c r="G16" i="4"/>
  <c r="F16" i="4"/>
  <c r="E16" i="4"/>
  <c r="D16" i="4"/>
  <c r="J5" i="4"/>
  <c r="J4" i="4" s="1"/>
  <c r="I5" i="4"/>
  <c r="H5" i="4"/>
  <c r="G5" i="4"/>
  <c r="G4" i="4" s="1"/>
  <c r="G88" i="4" s="1"/>
  <c r="E6" i="10" s="1"/>
  <c r="E16" i="10" s="1"/>
  <c r="E28" i="10" s="1"/>
  <c r="E40" i="10" s="1"/>
  <c r="F5" i="4"/>
  <c r="E5" i="4"/>
  <c r="E4" i="4" s="1"/>
  <c r="E88" i="4" s="1"/>
  <c r="C6" i="10" s="1"/>
  <c r="C16" i="10" s="1"/>
  <c r="C28" i="10" s="1"/>
  <c r="C40" i="10" s="1"/>
  <c r="D5" i="4"/>
  <c r="D4" i="4" s="1"/>
  <c r="F4" i="4"/>
  <c r="J9" i="3"/>
  <c r="I9" i="3"/>
  <c r="H9" i="3"/>
  <c r="G9" i="3"/>
  <c r="F9" i="3"/>
  <c r="E9" i="3"/>
  <c r="D9" i="3"/>
  <c r="J4" i="3"/>
  <c r="J11" i="3" s="1"/>
  <c r="H10" i="10" s="1"/>
  <c r="H12" i="10" s="1"/>
  <c r="I4" i="3"/>
  <c r="I11" i="3" s="1"/>
  <c r="G10" i="10" s="1"/>
  <c r="H4" i="3"/>
  <c r="H11" i="3" s="1"/>
  <c r="F10" i="10" s="1"/>
  <c r="G4" i="3"/>
  <c r="G11" i="3" s="1"/>
  <c r="E10" i="10" s="1"/>
  <c r="F4" i="3"/>
  <c r="F11" i="3" s="1"/>
  <c r="D10" i="10" s="1"/>
  <c r="E4" i="3"/>
  <c r="E11" i="3" s="1"/>
  <c r="C10" i="10" s="1"/>
  <c r="C12" i="10" s="1"/>
  <c r="D4" i="3"/>
  <c r="D11" i="3" s="1"/>
  <c r="B10" i="10" s="1"/>
  <c r="B12" i="10" s="1"/>
  <c r="J24" i="2"/>
  <c r="J23" i="2" s="1"/>
  <c r="I24" i="2"/>
  <c r="H24" i="2"/>
  <c r="G24" i="2"/>
  <c r="F24" i="2"/>
  <c r="F23" i="2" s="1"/>
  <c r="E24" i="2"/>
  <c r="D24" i="2"/>
  <c r="D23" i="2" s="1"/>
  <c r="I23" i="2"/>
  <c r="H23" i="2"/>
  <c r="G23" i="2"/>
  <c r="E23" i="2"/>
  <c r="J21" i="2"/>
  <c r="I21" i="2"/>
  <c r="H21" i="2"/>
  <c r="G21" i="2"/>
  <c r="F21" i="2"/>
  <c r="E21" i="2"/>
  <c r="D21" i="2"/>
  <c r="J19" i="2"/>
  <c r="I19" i="2"/>
  <c r="H19" i="2"/>
  <c r="G19" i="2"/>
  <c r="F19" i="2"/>
  <c r="E19" i="2"/>
  <c r="D19" i="2"/>
  <c r="J15" i="2"/>
  <c r="J11" i="2" s="1"/>
  <c r="I15" i="2"/>
  <c r="H15" i="2"/>
  <c r="H11" i="2" s="1"/>
  <c r="G15" i="2"/>
  <c r="F15" i="2"/>
  <c r="E15" i="2"/>
  <c r="D15" i="2"/>
  <c r="D11" i="2" s="1"/>
  <c r="J12" i="2"/>
  <c r="I12" i="2"/>
  <c r="I11" i="2" s="1"/>
  <c r="H12" i="2"/>
  <c r="G12" i="2"/>
  <c r="F12" i="2"/>
  <c r="E12" i="2"/>
  <c r="E11" i="2" s="1"/>
  <c r="E26" i="2" s="1"/>
  <c r="C5" i="10" s="1"/>
  <c r="D12" i="2"/>
  <c r="G11" i="2"/>
  <c r="F11" i="2"/>
  <c r="F26" i="2" s="1"/>
  <c r="D5" i="10" s="1"/>
  <c r="J4" i="2"/>
  <c r="I4" i="2"/>
  <c r="I26" i="2" s="1"/>
  <c r="G5" i="10" s="1"/>
  <c r="H4" i="2"/>
  <c r="H26" i="2" s="1"/>
  <c r="F5" i="10" s="1"/>
  <c r="G4" i="2"/>
  <c r="G26" i="2" s="1"/>
  <c r="E5" i="10" s="1"/>
  <c r="F4" i="2"/>
  <c r="E4" i="2"/>
  <c r="D4" i="2"/>
  <c r="F7" i="10" l="1"/>
  <c r="F15" i="10"/>
  <c r="G40" i="10"/>
  <c r="E11" i="5"/>
  <c r="C21" i="10" s="1"/>
  <c r="C23" i="10" s="1"/>
  <c r="E35" i="10"/>
  <c r="G7" i="10"/>
  <c r="G15" i="10"/>
  <c r="G12" i="10"/>
  <c r="H23" i="10"/>
  <c r="I15" i="8"/>
  <c r="G33" i="10" s="1"/>
  <c r="G35" i="10" s="1"/>
  <c r="C15" i="10"/>
  <c r="C7" i="10"/>
  <c r="J26" i="2"/>
  <c r="H5" i="10" s="1"/>
  <c r="D12" i="10"/>
  <c r="F88" i="4"/>
  <c r="D6" i="10" s="1"/>
  <c r="D16" i="10" s="1"/>
  <c r="D28" i="10" s="1"/>
  <c r="D40" i="10" s="1"/>
  <c r="B35" i="10"/>
  <c r="D26" i="2"/>
  <c r="B5" i="10" s="1"/>
  <c r="D15" i="10"/>
  <c r="E7" i="10"/>
  <c r="E15" i="10"/>
  <c r="E12" i="10"/>
  <c r="D88" i="4"/>
  <c r="B6" i="10" s="1"/>
  <c r="B16" i="10" s="1"/>
  <c r="B28" i="10" s="1"/>
  <c r="B40" i="10" s="1"/>
  <c r="J88" i="4"/>
  <c r="H6" i="10" s="1"/>
  <c r="H16" i="10" s="1"/>
  <c r="H28" i="10" s="1"/>
  <c r="H40" i="10" s="1"/>
  <c r="I4" i="9"/>
  <c r="I16" i="9" s="1"/>
  <c r="G34" i="10" s="1"/>
  <c r="D6" i="6"/>
  <c r="J6" i="6"/>
  <c r="H4" i="6"/>
  <c r="H29" i="6" s="1"/>
  <c r="F11" i="10" s="1"/>
  <c r="F12" i="10" s="1"/>
  <c r="F16" i="10" l="1"/>
  <c r="F28" i="10" s="1"/>
  <c r="F40" i="10" s="1"/>
  <c r="D7" i="10"/>
  <c r="D27" i="10"/>
  <c r="D17" i="10"/>
  <c r="F27" i="10"/>
  <c r="E17" i="10"/>
  <c r="E27" i="10"/>
  <c r="H7" i="10"/>
  <c r="H15" i="10"/>
  <c r="G17" i="10"/>
  <c r="G27" i="10"/>
  <c r="B7" i="10"/>
  <c r="B15" i="10"/>
  <c r="C27" i="10"/>
  <c r="C17" i="10"/>
  <c r="B17" i="10" l="1"/>
  <c r="B27" i="10"/>
  <c r="F29" i="10"/>
  <c r="F39" i="10"/>
  <c r="F41" i="10" s="1"/>
  <c r="E29" i="10"/>
  <c r="E39" i="10"/>
  <c r="E41" i="10" s="1"/>
  <c r="G29" i="10"/>
  <c r="G39" i="10"/>
  <c r="G41" i="10" s="1"/>
  <c r="F17" i="10"/>
  <c r="H17" i="10"/>
  <c r="H27" i="10"/>
  <c r="C39" i="10"/>
  <c r="C41" i="10" s="1"/>
  <c r="C29" i="10"/>
  <c r="D39" i="10"/>
  <c r="D41" i="10" s="1"/>
  <c r="D29" i="10"/>
  <c r="H29" i="10" l="1"/>
  <c r="H39" i="10"/>
  <c r="H41" i="10" s="1"/>
  <c r="B29" i="10"/>
  <c r="B39" i="10"/>
  <c r="B41" i="10" s="1"/>
</calcChain>
</file>

<file path=xl/sharedStrings.xml><?xml version="1.0" encoding="utf-8"?>
<sst xmlns="http://schemas.openxmlformats.org/spreadsheetml/2006/main" count="417" uniqueCount="241">
  <si>
    <t>Rozpočet Obce Ľubeľa pre roky 2022 – 2024 vyvesený na úradnej tabuli dňa 10.11.2021</t>
  </si>
  <si>
    <t>Dátum začiatku lehoty na pripomienkové konanie 10.11.2021</t>
  </si>
  <si>
    <t>Pripomienky zasielať na adresu : Obecný úrad Ľubeľa 346, 032 14  Ľubeľa</t>
  </si>
  <si>
    <t>Vyhodnotenie pripomienok k návrhu rozpočtu na rok 2022 a roky 2023 a 2024</t>
  </si>
  <si>
    <t>bude ukončené dňa 24.11.2021</t>
  </si>
  <si>
    <t xml:space="preserve">   </t>
  </si>
  <si>
    <t xml:space="preserve"> Rozpočet</t>
  </si>
  <si>
    <t>Obec Ľubeľa</t>
  </si>
  <si>
    <t>V Ľubeli, november 2021</t>
  </si>
  <si>
    <t>Bežné príjmy OBEC</t>
  </si>
  <si>
    <t>Ukazovateľ</t>
  </si>
  <si>
    <t>rozpočet plnenie</t>
  </si>
  <si>
    <t>rozpočet na rok</t>
  </si>
  <si>
    <t>predpoklad plnenia</t>
  </si>
  <si>
    <t>DAŇOVÉ PRÍJMY</t>
  </si>
  <si>
    <t>Dane z príjmov fyzických osôb</t>
  </si>
  <si>
    <t>Dane z majetku</t>
  </si>
  <si>
    <t>Daň za psa</t>
  </si>
  <si>
    <t>Daň za nevýherné automaty</t>
  </si>
  <si>
    <t>Daň za ubytovanie</t>
  </si>
  <si>
    <t>TKO miestny poplatok</t>
  </si>
  <si>
    <t>NEDAŇOVÉ PRÍJMY</t>
  </si>
  <si>
    <t>Príjmy z vlastníctva majetku</t>
  </si>
  <si>
    <t>Prenájom pozemkov</t>
  </si>
  <si>
    <t>Prenájom bytových a nebyt. Priestorov</t>
  </si>
  <si>
    <t>Administratívne poplatky a platby</t>
  </si>
  <si>
    <t>Administratívne poplatky /matrika.../</t>
  </si>
  <si>
    <t>Poplatky za opatrovateľské služby</t>
  </si>
  <si>
    <t xml:space="preserve">Poplatky a platby z  predaja a tov. A služieb </t>
  </si>
  <si>
    <t>Úroky z tuzemských úverov</t>
  </si>
  <si>
    <t>Z vkladov</t>
  </si>
  <si>
    <t>Iné nedaňové príjmy</t>
  </si>
  <si>
    <t>ostatné</t>
  </si>
  <si>
    <t>GRANTY A TRANSFERY</t>
  </si>
  <si>
    <t>Tuzemské bežné granty a transfery</t>
  </si>
  <si>
    <t xml:space="preserve">Zo ŠR </t>
  </si>
  <si>
    <t>OU</t>
  </si>
  <si>
    <t>Bežné príjmy spolu</t>
  </si>
  <si>
    <t>Bežné príjmy ZŠ</t>
  </si>
  <si>
    <t>Príjmy z prenájmu</t>
  </si>
  <si>
    <t>Poplatky a platby z  predaja a služieb</t>
  </si>
  <si>
    <t>Úroky</t>
  </si>
  <si>
    <t>Z dobropisov a vratiek</t>
  </si>
  <si>
    <t>ZŠ</t>
  </si>
  <si>
    <t>Bežné výdavky OBEC</t>
  </si>
  <si>
    <t>01</t>
  </si>
  <si>
    <t>Všeobecné verejné služby</t>
  </si>
  <si>
    <t>01.1.1</t>
  </si>
  <si>
    <t>Výkonné a zákonodarné orgány (OÚ)</t>
  </si>
  <si>
    <t>Mzdy, platy a ostatné osobné vyrovnania</t>
  </si>
  <si>
    <t>Poistné a príspevok do poisťovní</t>
  </si>
  <si>
    <t>Cestovné</t>
  </si>
  <si>
    <t>Energie</t>
  </si>
  <si>
    <t>Materiál</t>
  </si>
  <si>
    <t>Dopravné</t>
  </si>
  <si>
    <t>Údržba</t>
  </si>
  <si>
    <t>Služby</t>
  </si>
  <si>
    <t>Príspevky</t>
  </si>
  <si>
    <t>Transfery</t>
  </si>
  <si>
    <t>01.120</t>
  </si>
  <si>
    <t>Finančné a rozpočtové záležitosti</t>
  </si>
  <si>
    <t>Služby (audit+bankové poplatky)</t>
  </si>
  <si>
    <t>01.330</t>
  </si>
  <si>
    <t>Iné všeobecné služby- matrika</t>
  </si>
  <si>
    <t>Tovary a služby</t>
  </si>
  <si>
    <t>01.600</t>
  </si>
  <si>
    <t>Všeobecné verejné služby (Voľby)</t>
  </si>
  <si>
    <t>Mzdy</t>
  </si>
  <si>
    <t>01.700</t>
  </si>
  <si>
    <t>Transakcie verejného dlhu</t>
  </si>
  <si>
    <t>Splácanie úrokov z úveru – SZRB</t>
  </si>
  <si>
    <t>Splácanie úrokov z úveru – ČSOB</t>
  </si>
  <si>
    <t>Splácanie úrokov z úveru – ŠFRB</t>
  </si>
  <si>
    <t>02</t>
  </si>
  <si>
    <t>Civilná ochrana</t>
  </si>
  <si>
    <t>02.200</t>
  </si>
  <si>
    <t>Civilná ochrana - tovary a služby</t>
  </si>
  <si>
    <t>03</t>
  </si>
  <si>
    <t>Verejný poriadok a bezpečnosť</t>
  </si>
  <si>
    <t>03.200</t>
  </si>
  <si>
    <t>Ochrana pred požiarmi</t>
  </si>
  <si>
    <t>Ochrana proti požiarmi - tovary a služby</t>
  </si>
  <si>
    <t>Ochrana proti požiarmi - transfery</t>
  </si>
  <si>
    <t>04</t>
  </si>
  <si>
    <t>Ekonomická oblasť</t>
  </si>
  <si>
    <t>04.510</t>
  </si>
  <si>
    <t>Cestná doprava</t>
  </si>
  <si>
    <t>Cestná doprava  - tovary a služby</t>
  </si>
  <si>
    <t>Cestná doprava - bežné transfery SAD</t>
  </si>
  <si>
    <t>05</t>
  </si>
  <si>
    <t>Ochrana životného prostredia</t>
  </si>
  <si>
    <t>05.100</t>
  </si>
  <si>
    <t>Nakladanie s odpadmi</t>
  </si>
  <si>
    <t>Nakladanie s odpadmi - tovary a služby</t>
  </si>
  <si>
    <t>05.4.0</t>
  </si>
  <si>
    <t>Ochrana prírody a krajiny (povodne)</t>
  </si>
  <si>
    <t>Bežné výdavky</t>
  </si>
  <si>
    <t>06</t>
  </si>
  <si>
    <t>Bývanie a občianska vybavenosť</t>
  </si>
  <si>
    <t>06.100</t>
  </si>
  <si>
    <t>Rozvoj Bývania</t>
  </si>
  <si>
    <t>Rozvoj bývania – tovary a služby</t>
  </si>
  <si>
    <t>06.200</t>
  </si>
  <si>
    <t>Rozvoj obce</t>
  </si>
  <si>
    <t>Rozvoj obce – mzdy</t>
  </si>
  <si>
    <t>Rozvoj obce – odvody</t>
  </si>
  <si>
    <t>Rozvoj obce -tovary a služby</t>
  </si>
  <si>
    <t>06.400</t>
  </si>
  <si>
    <t>Verejné osvetlenie</t>
  </si>
  <si>
    <t>Verejné osvetlenie - tovary a služby</t>
  </si>
  <si>
    <t>07</t>
  </si>
  <si>
    <t>Zdravotníctvo</t>
  </si>
  <si>
    <t>07.210</t>
  </si>
  <si>
    <t>Všeobecná zdravotná starostlivosť</t>
  </si>
  <si>
    <t>Všeobecné zdravotné služby -tovary a služby</t>
  </si>
  <si>
    <t>08</t>
  </si>
  <si>
    <t>Rekreácia, kultúra a náboženstvo</t>
  </si>
  <si>
    <t>08.100</t>
  </si>
  <si>
    <t>Rekreačné a športové služby (TJ)</t>
  </si>
  <si>
    <t>Šport – mzdy</t>
  </si>
  <si>
    <t>Šport – odvody</t>
  </si>
  <si>
    <t>Šport - tovary a služby</t>
  </si>
  <si>
    <t>Šport - bežné transfery</t>
  </si>
  <si>
    <t>08.200</t>
  </si>
  <si>
    <t>Kultúrne služby (KD)</t>
  </si>
  <si>
    <t xml:space="preserve">Kultúrne služby - mzdy </t>
  </si>
  <si>
    <t>Kultúrne služby – odvody</t>
  </si>
  <si>
    <t xml:space="preserve">Kultúrne služby - tovary a služby </t>
  </si>
  <si>
    <t xml:space="preserve">Kultúrne služby – transfery </t>
  </si>
  <si>
    <t>08.300</t>
  </si>
  <si>
    <t>Vysielacia a vydavateľské služby (MR)</t>
  </si>
  <si>
    <t>Vysielacie a vydavateľské služby - tovary a služby</t>
  </si>
  <si>
    <t>08.400</t>
  </si>
  <si>
    <t>Náboženské a iné spoločenské služby (DS)</t>
  </si>
  <si>
    <t>Odvody</t>
  </si>
  <si>
    <t xml:space="preserve">Tovary a služby </t>
  </si>
  <si>
    <t>09</t>
  </si>
  <si>
    <t>Vzdelávanie</t>
  </si>
  <si>
    <t>09.500</t>
  </si>
  <si>
    <t>Vzdelávanie inde nedefinované</t>
  </si>
  <si>
    <t>10</t>
  </si>
  <si>
    <t>Sociálne zabezpečenie</t>
  </si>
  <si>
    <t>10.200</t>
  </si>
  <si>
    <t>Staroba</t>
  </si>
  <si>
    <t>Tovary a služby – dôchodcovia</t>
  </si>
  <si>
    <t>10.100</t>
  </si>
  <si>
    <t>Choroba, invalidita, staroba</t>
  </si>
  <si>
    <t>Opatrovanie – mzdy</t>
  </si>
  <si>
    <t>Opatrovanie – odvody</t>
  </si>
  <si>
    <t>10.400</t>
  </si>
  <si>
    <t>Rodina a deti</t>
  </si>
  <si>
    <t>Transfery -rodiny s deťmi</t>
  </si>
  <si>
    <t>10.700</t>
  </si>
  <si>
    <t>Sociálna pomoc občanom</t>
  </si>
  <si>
    <t xml:space="preserve">Transfery </t>
  </si>
  <si>
    <t>Bežné výdavky spolu</t>
  </si>
  <si>
    <t>Kapitálové príjmy OBEC</t>
  </si>
  <si>
    <t xml:space="preserve">Kapitálové príjmy </t>
  </si>
  <si>
    <t>Príjem z predaja pozemkov</t>
  </si>
  <si>
    <t>Príjem z predaja kap. aktív</t>
  </si>
  <si>
    <t xml:space="preserve">GRANTY A  TRANSFERY </t>
  </si>
  <si>
    <t xml:space="preserve">Tuzemské kapitálové granty </t>
  </si>
  <si>
    <t>Kapitálové príjmy spolu</t>
  </si>
  <si>
    <t>Bežné výdavky ZŠ</t>
  </si>
  <si>
    <t>Školstvo</t>
  </si>
  <si>
    <t>Základná škola</t>
  </si>
  <si>
    <t>Bežné výdavky – prenesené kompetencie 111</t>
  </si>
  <si>
    <t>Odvody do poisťovní</t>
  </si>
  <si>
    <t>Telekomunikačné poplatky</t>
  </si>
  <si>
    <t>Nájom</t>
  </si>
  <si>
    <t>Bežné výdavky – originálne kompetencie 41</t>
  </si>
  <si>
    <t>Transfery jednotlivcom</t>
  </si>
  <si>
    <t>Bežné výdavky – iné zdroje  72</t>
  </si>
  <si>
    <t>Bežné výdavky – Projekty</t>
  </si>
  <si>
    <t>Bežné výdavky – 131</t>
  </si>
  <si>
    <t>Kapitálové výdavky OBEC</t>
  </si>
  <si>
    <t>Príprava a implementácia rozvoj. projektov</t>
  </si>
  <si>
    <t>01.1.0</t>
  </si>
  <si>
    <t>Pozemky</t>
  </si>
  <si>
    <t>04.5.1</t>
  </si>
  <si>
    <t>Rekonštrukcia a modernizácia</t>
  </si>
  <si>
    <t>05.2.0</t>
  </si>
  <si>
    <t>Realizácia nových stavieb</t>
  </si>
  <si>
    <t>06.1.0</t>
  </si>
  <si>
    <t>06.2.0</t>
  </si>
  <si>
    <t>Územný plán</t>
  </si>
  <si>
    <t>Projektová dokumentácia</t>
  </si>
  <si>
    <t>07.2.0</t>
  </si>
  <si>
    <t>08.1.0</t>
  </si>
  <si>
    <t>08.2.0</t>
  </si>
  <si>
    <t>08.3.0</t>
  </si>
  <si>
    <t>09.1.0</t>
  </si>
  <si>
    <t>09.6.0</t>
  </si>
  <si>
    <t>Kapitálové výdavky spolu</t>
  </si>
  <si>
    <t xml:space="preserve">Finančné operácie príjem </t>
  </si>
  <si>
    <t>PRÍJMOVÉ OPERÁCIE</t>
  </si>
  <si>
    <t>Ostatné finančné operácie</t>
  </si>
  <si>
    <t>Zostatok z prostriedkov z min. rokov</t>
  </si>
  <si>
    <t>Prevod prostriedkov z peňažných fondov</t>
  </si>
  <si>
    <t xml:space="preserve">PRIJATÉ ÚVERY A PÔŽIČKY </t>
  </si>
  <si>
    <t>Tuzemské úvery a pôžičky</t>
  </si>
  <si>
    <t>Tuzemské úvery a pôžičky – ČSOB</t>
  </si>
  <si>
    <t>Tuzemské úvery a pôžičky – VUB</t>
  </si>
  <si>
    <t>Tuzemské úvery a pôžičky – SZRB</t>
  </si>
  <si>
    <t>Bankové úvery dlhodobé – ŠFRB</t>
  </si>
  <si>
    <t>Návratná finančná výpomoc</t>
  </si>
  <si>
    <t>Finančné operácie príjmové spolu</t>
  </si>
  <si>
    <t>Finančné operacie výdavky</t>
  </si>
  <si>
    <t>VŠEOBECNÉ VEREJNÉ SLUŽBY</t>
  </si>
  <si>
    <t>1</t>
  </si>
  <si>
    <t xml:space="preserve">OBCE </t>
  </si>
  <si>
    <t>Výdavkové operácie</t>
  </si>
  <si>
    <t>Vrátené finančné zábezpeky</t>
  </si>
  <si>
    <t>TRANSAKCIE VEREJNÉHO DLHU /Úvery/</t>
  </si>
  <si>
    <t>01.7.0</t>
  </si>
  <si>
    <t>Splácanie tuzemskej istiny – VUB</t>
  </si>
  <si>
    <t>Splácanie tuzemskej istiny – SZRB</t>
  </si>
  <si>
    <t>Splácanie tuzemskej istiny – ČSOB</t>
  </si>
  <si>
    <t>Splácanie tuzemskej istiny – ŠFRB</t>
  </si>
  <si>
    <t>Splácanie návratnej finančnej výpomoci</t>
  </si>
  <si>
    <t>Finančné operácie výdavkové spolu</t>
  </si>
  <si>
    <t>Súhrnné vyhodnotenie návrhu rozpočtu obce Ľubeľa na r. 2022 – 2024</t>
  </si>
  <si>
    <t>A) BEŽNÝ ROZPOČET</t>
  </si>
  <si>
    <t>Ukazovateľ obec</t>
  </si>
  <si>
    <t>Dosiahnutý rozpočet 2019</t>
  </si>
  <si>
    <t>Dosiahnutý rozpočet 2020</t>
  </si>
  <si>
    <t>Schválený rozpočet 2021</t>
  </si>
  <si>
    <t>Predpoklad plnenia 2021</t>
  </si>
  <si>
    <t>Rozpočet 2022</t>
  </si>
  <si>
    <t>Orientačný rozpočet 2023</t>
  </si>
  <si>
    <t>Orientačný rozpočet 2024</t>
  </si>
  <si>
    <t>Príjmy</t>
  </si>
  <si>
    <t>Výdavky</t>
  </si>
  <si>
    <t>Rozdiel</t>
  </si>
  <si>
    <t>Obec + ZŠ</t>
  </si>
  <si>
    <t>B)  KAPITÁLOVÝ  ROZPOČET</t>
  </si>
  <si>
    <t>ROZPOČET OBCE + ZŠ BEZ FO (bežný + kapitálový)</t>
  </si>
  <si>
    <t>C)  ROZPOČET   FINANČNÝCH  OPERÁCIÍ</t>
  </si>
  <si>
    <t>D)  CELKOVÝ ROZPOČET  OBCE</t>
  </si>
  <si>
    <t>Rozpočet Obce Ľubeľa pre rok  2022 a roky 2023 a 2024  schválený uznesením číslo 39/2021 dňa 2.12.2021</t>
  </si>
  <si>
    <t>Rozpočet Obce Ľubeľa pre rok 2022 – 2024 vyhlásený vyvesením na úradnej tabuli dňa 5.11.2021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</si>
</sst>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#.00"/>
    <numFmt numFmtId="165" formatCode="0.000000"/>
    <numFmt numFmtId="166" formatCode="#,##0.00\ _€"/>
  </numFmts>
  <fonts count="31" x14ac:knownFonts="1">
    <font>
      <sz val="10"/>
      <color rgb="FF000000"/>
      <name val="Arial"/>
      <charset val="1"/>
    </font>
    <font>
      <b/>
      <sz val="11"/>
      <name val="Arial"/>
      <family val="2"/>
      <charset val="238"/>
    </font>
    <font>
      <sz val="11"/>
      <color rgb="FF000000"/>
      <name val="Arial"/>
      <charset val="1"/>
    </font>
    <font>
      <b/>
      <sz val="11"/>
      <name val="Arial"/>
      <charset val="1"/>
    </font>
    <font>
      <b/>
      <sz val="10"/>
      <name val="Arial"/>
      <charset val="1"/>
    </font>
    <font>
      <b/>
      <sz val="10"/>
      <color rgb="FF000000"/>
      <name val="Arial"/>
      <charset val="1"/>
    </font>
    <font>
      <b/>
      <sz val="18"/>
      <color rgb="FF000000"/>
      <name val="Arial"/>
      <charset val="1"/>
    </font>
    <font>
      <b/>
      <sz val="16"/>
      <color rgb="FF000000"/>
      <name val="Arial"/>
      <charset val="1"/>
    </font>
    <font>
      <b/>
      <sz val="10"/>
      <color rgb="FFFFFFFF"/>
      <name val="Arial"/>
      <charset val="1"/>
    </font>
    <font>
      <sz val="10"/>
      <color rgb="FFFFFFFF"/>
      <name val="Arial"/>
      <charset val="1"/>
    </font>
    <font>
      <b/>
      <sz val="12"/>
      <color rgb="FFFFFFFF"/>
      <name val="Arial"/>
      <charset val="1"/>
    </font>
    <font>
      <sz val="12"/>
      <color rgb="FFFFFFFF"/>
      <name val="Arial"/>
      <charset val="1"/>
    </font>
    <font>
      <b/>
      <sz val="12"/>
      <color rgb="FF000000"/>
      <name val="Arial"/>
      <charset val="1"/>
    </font>
    <font>
      <b/>
      <sz val="6"/>
      <color rgb="FF000000"/>
      <name val="Arial"/>
      <charset val="1"/>
    </font>
    <font>
      <sz val="7"/>
      <color rgb="FF000000"/>
      <name val="Arial"/>
      <charset val="1"/>
    </font>
    <font>
      <b/>
      <sz val="7"/>
      <color rgb="FF000000"/>
      <name val="Arial"/>
      <charset val="1"/>
    </font>
    <font>
      <b/>
      <sz val="14"/>
      <color rgb="FFFFFFFF"/>
      <name val="Arial"/>
      <charset val="1"/>
    </font>
    <font>
      <b/>
      <sz val="10"/>
      <color rgb="FF000000"/>
      <name val="Tahoma"/>
      <charset val="1"/>
    </font>
    <font>
      <sz val="11"/>
      <color rgb="FF000000"/>
      <name val="Calibri"/>
      <charset val="1"/>
    </font>
    <font>
      <sz val="18"/>
      <color rgb="FFFFFFFF"/>
      <name val="Arial"/>
      <charset val="1"/>
    </font>
    <font>
      <b/>
      <sz val="18"/>
      <color rgb="FFFFFFFF"/>
      <name val="Arial"/>
      <charset val="1"/>
    </font>
    <font>
      <sz val="10"/>
      <color rgb="FF000000"/>
      <name val="Tahoma"/>
      <charset val="1"/>
    </font>
    <font>
      <sz val="10"/>
      <name val="Arial"/>
      <charset val="1"/>
    </font>
    <font>
      <sz val="16"/>
      <color rgb="FFFFFFFF"/>
      <name val="Arial"/>
      <charset val="1"/>
    </font>
    <font>
      <b/>
      <sz val="16"/>
      <color rgb="FFFFFFFF"/>
      <name val="Arial"/>
      <charset val="1"/>
    </font>
    <font>
      <b/>
      <sz val="11"/>
      <color rgb="FFFFFFFF"/>
      <name val="Arial"/>
      <charset val="1"/>
    </font>
    <font>
      <b/>
      <sz val="8"/>
      <color rgb="FF000000"/>
      <name val="Arial"/>
      <charset val="1"/>
    </font>
    <font>
      <sz val="9"/>
      <color rgb="FF000000"/>
      <name val="Arial"/>
      <charset val="1"/>
    </font>
    <font>
      <b/>
      <sz val="9"/>
      <color rgb="FF000000"/>
      <name val="Arial"/>
      <charset val="1"/>
    </font>
    <font>
      <b/>
      <sz val="10"/>
      <color rgb="FF00CCFF"/>
      <name val="Arial"/>
      <charset val="1"/>
    </font>
    <font>
      <b/>
      <sz val="10"/>
      <color rgb="FF008000"/>
      <name val="Arial"/>
      <charset val="1"/>
    </font>
  </fonts>
  <fills count="8">
    <fill>
      <patternFill patternType="none"/>
    </fill>
    <fill>
      <patternFill patternType="gray125"/>
    </fill>
    <fill>
      <patternFill patternType="solid">
        <fgColor rgb="FF666666"/>
        <bgColor rgb="FF808080"/>
      </patternFill>
    </fill>
    <fill>
      <patternFill patternType="solid">
        <fgColor rgb="FFCCCCCC"/>
        <bgColor rgb="FFDDDDDD"/>
      </patternFill>
    </fill>
    <fill>
      <patternFill patternType="solid">
        <fgColor rgb="FFDDDDDD"/>
        <bgColor rgb="FFCCCCCC"/>
      </patternFill>
    </fill>
    <fill>
      <patternFill patternType="solid">
        <fgColor rgb="FFFFFFFF"/>
        <bgColor rgb="FFEEEEEE"/>
      </patternFill>
    </fill>
    <fill>
      <patternFill patternType="solid">
        <fgColor rgb="FFB2B2B2"/>
        <bgColor rgb="FFCCCCCC"/>
      </patternFill>
    </fill>
    <fill>
      <patternFill patternType="solid">
        <fgColor rgb="FFEEEEEE"/>
        <bgColor rgb="FFFFFFFF"/>
      </patternFill>
    </fill>
  </fills>
  <borders count="2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medium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3">
    <xf numFmtId="0" fontId="0" fillId="0" borderId="0" xfId="0"/>
    <xf numFmtId="0" fontId="1" fillId="0" borderId="0" xfId="0" applyFont="1"/>
    <xf numFmtId="0" fontId="2" fillId="0" borderId="0" xfId="0" applyFont="1" applyAlignment="1"/>
    <xf numFmtId="0" fontId="3" fillId="0" borderId="0" xfId="0" applyFont="1" applyAlignment="1"/>
    <xf numFmtId="0" fontId="4" fillId="0" borderId="0" xfId="0" applyFont="1" applyAlignment="1"/>
    <xf numFmtId="0" fontId="5" fillId="0" borderId="0" xfId="0" applyFont="1" applyAlignment="1"/>
    <xf numFmtId="0" fontId="6" fillId="0" borderId="0" xfId="0" applyFont="1" applyAlignment="1"/>
    <xf numFmtId="0" fontId="7" fillId="0" borderId="0" xfId="0" applyFont="1" applyAlignment="1"/>
    <xf numFmtId="0" fontId="8" fillId="2" borderId="0" xfId="0" applyFont="1" applyFill="1" applyBorder="1" applyAlignment="1">
      <alignment horizontal="center"/>
    </xf>
    <xf numFmtId="0" fontId="9" fillId="2" borderId="0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left" vertical="center"/>
    </xf>
    <xf numFmtId="3" fontId="9" fillId="2" borderId="0" xfId="0" applyNumberFormat="1" applyFont="1" applyFill="1" applyBorder="1" applyAlignment="1"/>
    <xf numFmtId="0" fontId="0" fillId="0" borderId="0" xfId="0" applyFont="1" applyAlignment="1"/>
    <xf numFmtId="0" fontId="5" fillId="3" borderId="1" xfId="0" applyFont="1" applyFill="1" applyBorder="1" applyAlignment="1">
      <alignment horizontal="center" vertical="center" wrapText="1"/>
    </xf>
    <xf numFmtId="1" fontId="5" fillId="3" borderId="1" xfId="0" applyNumberFormat="1" applyFont="1" applyFill="1" applyBorder="1" applyAlignment="1">
      <alignment horizontal="center" vertical="center" wrapText="1"/>
    </xf>
    <xf numFmtId="3" fontId="5" fillId="3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4" fontId="8" fillId="2" borderId="1" xfId="0" applyNumberFormat="1" applyFont="1" applyFill="1" applyBorder="1" applyAlignment="1">
      <alignment horizontal="right" vertical="center" wrapText="1"/>
    </xf>
    <xf numFmtId="0" fontId="5" fillId="0" borderId="1" xfId="0" applyFont="1" applyBorder="1" applyAlignment="1">
      <alignment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4" fontId="0" fillId="0" borderId="1" xfId="0" applyNumberFormat="1" applyFont="1" applyBorder="1" applyAlignment="1">
      <alignment horizontal="right" vertical="center" wrapText="1"/>
    </xf>
    <xf numFmtId="4" fontId="0" fillId="4" borderId="1" xfId="0" applyNumberFormat="1" applyFont="1" applyFill="1" applyBorder="1" applyAlignment="1">
      <alignment horizontal="right" vertical="center" wrapText="1"/>
    </xf>
    <xf numFmtId="4" fontId="0" fillId="5" borderId="1" xfId="0" applyNumberFormat="1" applyFont="1" applyFill="1" applyBorder="1" applyAlignment="1">
      <alignment horizontal="right" vertical="center" wrapText="1"/>
    </xf>
    <xf numFmtId="0" fontId="5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0" fillId="0" borderId="1" xfId="0" applyFont="1" applyBorder="1" applyAlignment="1"/>
    <xf numFmtId="2" fontId="0" fillId="0" borderId="1" xfId="0" applyNumberFormat="1" applyFont="1" applyBorder="1" applyAlignment="1"/>
    <xf numFmtId="2" fontId="0" fillId="4" borderId="1" xfId="0" applyNumberFormat="1" applyFont="1" applyFill="1" applyBorder="1" applyAlignment="1"/>
    <xf numFmtId="0" fontId="0" fillId="0" borderId="0" xfId="0" applyFont="1" applyAlignment="1">
      <alignment horizontal="center"/>
    </xf>
    <xf numFmtId="0" fontId="5" fillId="0" borderId="1" xfId="0" applyFont="1" applyBorder="1" applyAlignment="1">
      <alignment wrapText="1"/>
    </xf>
    <xf numFmtId="0" fontId="5" fillId="0" borderId="1" xfId="0" applyFont="1" applyBorder="1" applyAlignment="1">
      <alignment horizontal="center" wrapText="1"/>
    </xf>
    <xf numFmtId="4" fontId="5" fillId="0" borderId="1" xfId="0" applyNumberFormat="1" applyFont="1" applyBorder="1" applyAlignment="1">
      <alignment horizontal="right" wrapText="1"/>
    </xf>
    <xf numFmtId="4" fontId="5" fillId="4" borderId="1" xfId="0" applyNumberFormat="1" applyFont="1" applyFill="1" applyBorder="1" applyAlignment="1">
      <alignment horizontal="right" wrapText="1"/>
    </xf>
    <xf numFmtId="0" fontId="0" fillId="0" borderId="1" xfId="0" applyFont="1" applyBorder="1" applyAlignment="1">
      <alignment wrapText="1"/>
    </xf>
    <xf numFmtId="0" fontId="0" fillId="0" borderId="1" xfId="0" applyFont="1" applyBorder="1" applyAlignment="1">
      <alignment horizontal="center" wrapText="1"/>
    </xf>
    <xf numFmtId="4" fontId="0" fillId="0" borderId="1" xfId="0" applyNumberFormat="1" applyFont="1" applyBorder="1" applyAlignment="1">
      <alignment horizontal="right" wrapText="1"/>
    </xf>
    <xf numFmtId="4" fontId="0" fillId="4" borderId="1" xfId="0" applyNumberFormat="1" applyFont="1" applyFill="1" applyBorder="1" applyAlignment="1">
      <alignment horizontal="right" wrapText="1"/>
    </xf>
    <xf numFmtId="4" fontId="0" fillId="5" borderId="1" xfId="0" applyNumberFormat="1" applyFont="1" applyFill="1" applyBorder="1" applyAlignment="1">
      <alignment horizontal="right" wrapText="1"/>
    </xf>
    <xf numFmtId="4" fontId="0" fillId="0" borderId="1" xfId="0" applyNumberFormat="1" applyFont="1" applyBorder="1" applyAlignment="1">
      <alignment wrapText="1"/>
    </xf>
    <xf numFmtId="4" fontId="0" fillId="4" borderId="1" xfId="0" applyNumberFormat="1" applyFont="1" applyFill="1" applyBorder="1" applyAlignment="1">
      <alignment wrapText="1"/>
    </xf>
    <xf numFmtId="4" fontId="0" fillId="5" borderId="1" xfId="0" applyNumberFormat="1" applyFont="1" applyFill="1" applyBorder="1" applyAlignment="1">
      <alignment wrapText="1"/>
    </xf>
    <xf numFmtId="0" fontId="0" fillId="5" borderId="0" xfId="0" applyFont="1" applyFill="1" applyBorder="1" applyAlignment="1"/>
    <xf numFmtId="0" fontId="5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4" fontId="8" fillId="2" borderId="1" xfId="0" applyNumberFormat="1" applyFont="1" applyFill="1" applyBorder="1" applyAlignment="1">
      <alignment vertical="center" wrapText="1"/>
    </xf>
    <xf numFmtId="0" fontId="9" fillId="2" borderId="0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3" fontId="0" fillId="0" borderId="1" xfId="0" applyNumberFormat="1" applyFont="1" applyBorder="1" applyAlignment="1">
      <alignment horizontal="center" vertical="center" wrapText="1"/>
    </xf>
    <xf numFmtId="3" fontId="0" fillId="0" borderId="1" xfId="0" applyNumberFormat="1" applyFont="1" applyBorder="1" applyAlignment="1">
      <alignment horizontal="left" vertical="center" wrapText="1"/>
    </xf>
    <xf numFmtId="4" fontId="0" fillId="0" borderId="1" xfId="0" applyNumberFormat="1" applyFont="1" applyBorder="1" applyAlignment="1">
      <alignment vertical="center" wrapText="1"/>
    </xf>
    <xf numFmtId="4" fontId="0" fillId="4" borderId="1" xfId="0" applyNumberFormat="1" applyFont="1" applyFill="1" applyBorder="1" applyAlignment="1">
      <alignment vertical="center" wrapText="1"/>
    </xf>
    <xf numFmtId="3" fontId="8" fillId="2" borderId="1" xfId="0" applyNumberFormat="1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vertical="center"/>
    </xf>
    <xf numFmtId="0" fontId="10" fillId="2" borderId="0" xfId="0" applyFont="1" applyFill="1" applyBorder="1" applyAlignment="1">
      <alignment horizontal="center" vertical="center"/>
    </xf>
    <xf numFmtId="0" fontId="12" fillId="0" borderId="0" xfId="0" applyFont="1" applyAlignment="1"/>
    <xf numFmtId="49" fontId="10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vertical="center" wrapText="1"/>
    </xf>
    <xf numFmtId="49" fontId="13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 wrapText="1"/>
    </xf>
    <xf numFmtId="4" fontId="5" fillId="3" borderId="1" xfId="0" applyNumberFormat="1" applyFont="1" applyFill="1" applyBorder="1" applyAlignment="1">
      <alignment horizontal="right" wrapText="1"/>
    </xf>
    <xf numFmtId="49" fontId="14" fillId="0" borderId="1" xfId="0" applyNumberFormat="1" applyFont="1" applyBorder="1" applyAlignment="1">
      <alignment horizontal="center" vertical="center" wrapText="1"/>
    </xf>
    <xf numFmtId="4" fontId="0" fillId="5" borderId="1" xfId="0" applyNumberFormat="1" applyFont="1" applyFill="1" applyBorder="1" applyAlignment="1">
      <alignment vertical="center" wrapText="1"/>
    </xf>
    <xf numFmtId="49" fontId="15" fillId="3" borderId="1" xfId="0" applyNumberFormat="1" applyFont="1" applyFill="1" applyBorder="1" applyAlignment="1">
      <alignment horizontal="center"/>
    </xf>
    <xf numFmtId="49" fontId="14" fillId="0" borderId="1" xfId="0" applyNumberFormat="1" applyFont="1" applyBorder="1" applyAlignment="1">
      <alignment horizontal="center"/>
    </xf>
    <xf numFmtId="49" fontId="15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 vertical="center" wrapText="1"/>
    </xf>
    <xf numFmtId="4" fontId="5" fillId="3" borderId="1" xfId="0" applyNumberFormat="1" applyFont="1" applyFill="1" applyBorder="1" applyAlignment="1">
      <alignment vertical="center" wrapText="1"/>
    </xf>
    <xf numFmtId="3" fontId="17" fillId="0" borderId="0" xfId="0" applyNumberFormat="1" applyFont="1" applyAlignment="1"/>
    <xf numFmtId="49" fontId="15" fillId="3" borderId="1" xfId="0" applyNumberFormat="1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 wrapText="1"/>
    </xf>
    <xf numFmtId="4" fontId="5" fillId="3" borderId="1" xfId="0" applyNumberFormat="1" applyFont="1" applyFill="1" applyBorder="1" applyAlignment="1">
      <alignment horizontal="right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0" fontId="0" fillId="5" borderId="1" xfId="0" applyFont="1" applyFill="1" applyBorder="1" applyAlignment="1">
      <alignment horizontal="center" vertical="center" wrapText="1"/>
    </xf>
    <xf numFmtId="49" fontId="14" fillId="5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left"/>
    </xf>
    <xf numFmtId="4" fontId="0" fillId="0" borderId="1" xfId="0" applyNumberFormat="1" applyFont="1" applyBorder="1" applyAlignment="1"/>
    <xf numFmtId="4" fontId="0" fillId="4" borderId="1" xfId="0" applyNumberFormat="1" applyFont="1" applyFill="1" applyBorder="1" applyAlignment="1"/>
    <xf numFmtId="4" fontId="4" fillId="0" borderId="0" xfId="0" applyNumberFormat="1" applyFont="1" applyAlignment="1"/>
    <xf numFmtId="0" fontId="0" fillId="5" borderId="1" xfId="0" applyFont="1" applyFill="1" applyBorder="1" applyAlignment="1">
      <alignment vertical="center" wrapText="1"/>
    </xf>
    <xf numFmtId="0" fontId="18" fillId="0" borderId="0" xfId="0" applyFont="1"/>
    <xf numFmtId="4" fontId="0" fillId="0" borderId="0" xfId="0" applyNumberFormat="1" applyFont="1" applyAlignment="1"/>
    <xf numFmtId="4" fontId="0" fillId="4" borderId="0" xfId="0" applyNumberFormat="1" applyFont="1" applyFill="1" applyBorder="1" applyAlignment="1"/>
    <xf numFmtId="49" fontId="15" fillId="6" borderId="1" xfId="0" applyNumberFormat="1" applyFont="1" applyFill="1" applyBorder="1" applyAlignment="1">
      <alignment horizontal="center"/>
    </xf>
    <xf numFmtId="0" fontId="16" fillId="6" borderId="1" xfId="0" applyFont="1" applyFill="1" applyBorder="1" applyAlignment="1">
      <alignment horizontal="center" vertical="center" wrapText="1"/>
    </xf>
    <xf numFmtId="4" fontId="5" fillId="6" borderId="1" xfId="0" applyNumberFormat="1" applyFont="1" applyFill="1" applyBorder="1" applyAlignment="1">
      <alignment horizontal="right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19" fillId="2" borderId="0" xfId="0" applyFont="1" applyFill="1" applyBorder="1" applyAlignment="1">
      <alignment horizontal="right"/>
    </xf>
    <xf numFmtId="0" fontId="10" fillId="2" borderId="0" xfId="0" applyFont="1" applyFill="1" applyBorder="1" applyAlignment="1">
      <alignment horizontal="left"/>
    </xf>
    <xf numFmtId="0" fontId="20" fillId="2" borderId="0" xfId="0" applyFont="1" applyFill="1" applyBorder="1" applyAlignment="1">
      <alignment horizontal="center"/>
    </xf>
    <xf numFmtId="0" fontId="19" fillId="2" borderId="0" xfId="0" applyFont="1" applyFill="1" applyBorder="1" applyAlignment="1"/>
    <xf numFmtId="2" fontId="8" fillId="2" borderId="1" xfId="0" applyNumberFormat="1" applyFont="1" applyFill="1" applyBorder="1" applyAlignment="1">
      <alignment horizontal="right" vertical="center" wrapText="1"/>
    </xf>
    <xf numFmtId="164" fontId="8" fillId="2" borderId="1" xfId="0" applyNumberFormat="1" applyFont="1" applyFill="1" applyBorder="1" applyAlignment="1">
      <alignment horizontal="right" vertical="center" wrapText="1"/>
    </xf>
    <xf numFmtId="2" fontId="5" fillId="0" borderId="1" xfId="0" applyNumberFormat="1" applyFont="1" applyBorder="1" applyAlignment="1">
      <alignment horizontal="right" wrapText="1"/>
    </xf>
    <xf numFmtId="2" fontId="5" fillId="4" borderId="1" xfId="0" applyNumberFormat="1" applyFont="1" applyFill="1" applyBorder="1" applyAlignment="1">
      <alignment horizontal="right" wrapText="1"/>
    </xf>
    <xf numFmtId="2" fontId="0" fillId="4" borderId="1" xfId="0" applyNumberFormat="1" applyFont="1" applyFill="1" applyBorder="1" applyAlignment="1">
      <alignment vertical="center" wrapText="1"/>
    </xf>
    <xf numFmtId="2" fontId="0" fillId="0" borderId="1" xfId="0" applyNumberFormat="1" applyFont="1" applyBorder="1" applyAlignment="1">
      <alignment vertical="center" wrapText="1"/>
    </xf>
    <xf numFmtId="165" fontId="0" fillId="0" borderId="0" xfId="0" applyNumberFormat="1" applyFont="1" applyAlignment="1"/>
    <xf numFmtId="3" fontId="10" fillId="2" borderId="1" xfId="0" applyNumberFormat="1" applyFont="1" applyFill="1" applyBorder="1" applyAlignment="1">
      <alignment horizontal="center" vertical="center" wrapText="1"/>
    </xf>
    <xf numFmtId="3" fontId="8" fillId="2" borderId="1" xfId="0" applyNumberFormat="1" applyFont="1" applyFill="1" applyBorder="1" applyAlignment="1">
      <alignment horizontal="right" vertical="center" wrapText="1"/>
    </xf>
    <xf numFmtId="3" fontId="10" fillId="2" borderId="1" xfId="0" applyNumberFormat="1" applyFont="1" applyFill="1" applyBorder="1" applyAlignment="1">
      <alignment horizontal="left" vertical="center" wrapText="1"/>
    </xf>
    <xf numFmtId="166" fontId="8" fillId="2" borderId="1" xfId="0" applyNumberFormat="1" applyFont="1" applyFill="1" applyBorder="1" applyAlignment="1">
      <alignment horizontal="right" wrapText="1"/>
    </xf>
    <xf numFmtId="166" fontId="8" fillId="2" borderId="1" xfId="0" applyNumberFormat="1" applyFont="1" applyFill="1" applyBorder="1" applyAlignment="1"/>
    <xf numFmtId="166" fontId="8" fillId="2" borderId="1" xfId="0" applyNumberFormat="1" applyFont="1" applyFill="1" applyBorder="1" applyAlignment="1">
      <alignment horizontal="right" vertical="center" wrapText="1"/>
    </xf>
    <xf numFmtId="3" fontId="5" fillId="3" borderId="2" xfId="0" applyNumberFormat="1" applyFont="1" applyFill="1" applyBorder="1" applyAlignment="1">
      <alignment horizontal="center" vertical="center" wrapText="1"/>
    </xf>
    <xf numFmtId="3" fontId="13" fillId="3" borderId="2" xfId="0" applyNumberFormat="1" applyFont="1" applyFill="1" applyBorder="1" applyAlignment="1">
      <alignment horizontal="center" vertical="center" wrapText="1"/>
    </xf>
    <xf numFmtId="3" fontId="5" fillId="3" borderId="2" xfId="0" applyNumberFormat="1" applyFont="1" applyFill="1" applyBorder="1" applyAlignment="1">
      <alignment horizontal="left" vertical="center" wrapText="1"/>
    </xf>
    <xf numFmtId="3" fontId="13" fillId="0" borderId="2" xfId="0" applyNumberFormat="1" applyFont="1" applyBorder="1" applyAlignment="1">
      <alignment horizontal="center" vertical="center" wrapText="1"/>
    </xf>
    <xf numFmtId="0" fontId="5" fillId="0" borderId="1" xfId="0" applyFont="1" applyBorder="1" applyAlignment="1"/>
    <xf numFmtId="4" fontId="5" fillId="0" borderId="1" xfId="0" applyNumberFormat="1" applyFont="1" applyBorder="1" applyAlignment="1">
      <alignment vertical="center" wrapText="1"/>
    </xf>
    <xf numFmtId="4" fontId="5" fillId="4" borderId="1" xfId="0" applyNumberFormat="1" applyFont="1" applyFill="1" applyBorder="1" applyAlignment="1">
      <alignment vertical="center" wrapText="1"/>
    </xf>
    <xf numFmtId="3" fontId="5" fillId="0" borderId="1" xfId="0" applyNumberFormat="1" applyFont="1" applyBorder="1" applyAlignment="1">
      <alignment horizontal="center" vertical="center" wrapText="1"/>
    </xf>
    <xf numFmtId="4" fontId="21" fillId="0" borderId="1" xfId="0" applyNumberFormat="1" applyFont="1" applyBorder="1" applyAlignment="1">
      <alignment vertical="center" wrapText="1"/>
    </xf>
    <xf numFmtId="4" fontId="4" fillId="4" borderId="1" xfId="0" applyNumberFormat="1" applyFont="1" applyFill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4" fontId="22" fillId="4" borderId="1" xfId="0" applyNumberFormat="1" applyFont="1" applyFill="1" applyBorder="1" applyAlignment="1">
      <alignment horizontal="right" vertical="center" wrapText="1"/>
    </xf>
    <xf numFmtId="4" fontId="22" fillId="0" borderId="1" xfId="0" applyNumberFormat="1" applyFont="1" applyBorder="1" applyAlignment="1">
      <alignment horizontal="right" vertical="center" wrapText="1"/>
    </xf>
    <xf numFmtId="0" fontId="23" fillId="2" borderId="0" xfId="0" applyFont="1" applyFill="1" applyBorder="1" applyAlignment="1">
      <alignment horizontal="right" vertical="center"/>
    </xf>
    <xf numFmtId="0" fontId="10" fillId="2" borderId="0" xfId="0" applyFont="1" applyFill="1" applyBorder="1" applyAlignment="1">
      <alignment horizontal="left" vertical="center" wrapText="1"/>
    </xf>
    <xf numFmtId="0" fontId="24" fillId="2" borderId="0" xfId="0" applyFont="1" applyFill="1" applyBorder="1" applyAlignment="1">
      <alignment horizontal="center" vertical="center" wrapText="1"/>
    </xf>
    <xf numFmtId="0" fontId="23" fillId="2" borderId="0" xfId="0" applyFont="1" applyFill="1" applyBorder="1" applyAlignment="1"/>
    <xf numFmtId="49" fontId="14" fillId="0" borderId="1" xfId="0" applyNumberFormat="1" applyFont="1" applyBorder="1" applyAlignment="1">
      <alignment horizontal="center" vertical="center"/>
    </xf>
    <xf numFmtId="4" fontId="22" fillId="0" borderId="1" xfId="0" applyNumberFormat="1" applyFont="1" applyBorder="1" applyAlignment="1">
      <alignment vertical="center" wrapText="1"/>
    </xf>
    <xf numFmtId="4" fontId="22" fillId="0" borderId="0" xfId="0" applyNumberFormat="1" applyFont="1"/>
    <xf numFmtId="4" fontId="0" fillId="0" borderId="0" xfId="0" applyNumberFormat="1"/>
    <xf numFmtId="0" fontId="9" fillId="2" borderId="0" xfId="0" applyFont="1" applyFill="1" applyBorder="1" applyAlignment="1">
      <alignment horizontal="right"/>
    </xf>
    <xf numFmtId="0" fontId="8" fillId="2" borderId="0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center" vertical="center"/>
    </xf>
    <xf numFmtId="4" fontId="22" fillId="4" borderId="1" xfId="0" applyNumberFormat="1" applyFont="1" applyFill="1" applyBorder="1" applyAlignment="1">
      <alignment horizontal="right" wrapText="1"/>
    </xf>
    <xf numFmtId="1" fontId="8" fillId="2" borderId="1" xfId="0" applyNumberFormat="1" applyFont="1" applyFill="1" applyBorder="1" applyAlignment="1">
      <alignment horizontal="center" vertical="center"/>
    </xf>
    <xf numFmtId="1" fontId="8" fillId="2" borderId="1" xfId="0" applyNumberFormat="1" applyFont="1" applyFill="1" applyBorder="1" applyAlignment="1">
      <alignment horizontal="center" vertical="center" wrapText="1"/>
    </xf>
    <xf numFmtId="1" fontId="5" fillId="0" borderId="3" xfId="0" applyNumberFormat="1" applyFont="1" applyBorder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1" fontId="0" fillId="0" borderId="1" xfId="0" applyNumberFormat="1" applyFont="1" applyBorder="1" applyAlignment="1">
      <alignment horizontal="center" vertical="center" wrapText="1"/>
    </xf>
    <xf numFmtId="1" fontId="10" fillId="2" borderId="1" xfId="0" applyNumberFormat="1" applyFont="1" applyFill="1" applyBorder="1" applyAlignment="1">
      <alignment horizontal="center" vertical="center"/>
    </xf>
    <xf numFmtId="0" fontId="23" fillId="2" borderId="0" xfId="0" applyFont="1" applyFill="1" applyBorder="1" applyAlignment="1">
      <alignment vertical="center"/>
    </xf>
    <xf numFmtId="0" fontId="23" fillId="0" borderId="0" xfId="0" applyFont="1" applyAlignment="1">
      <alignment vertical="center"/>
    </xf>
    <xf numFmtId="49" fontId="15" fillId="0" borderId="1" xfId="0" applyNumberFormat="1" applyFont="1" applyBorder="1" applyAlignment="1">
      <alignment horizontal="center" vertical="center" wrapText="1"/>
    </xf>
    <xf numFmtId="4" fontId="22" fillId="0" borderId="1" xfId="0" applyNumberFormat="1" applyFont="1" applyBorder="1" applyAlignment="1">
      <alignment horizontal="right" wrapText="1"/>
    </xf>
    <xf numFmtId="0" fontId="0" fillId="0" borderId="0" xfId="0" applyAlignment="1">
      <alignment horizontal="center"/>
    </xf>
    <xf numFmtId="3" fontId="8" fillId="2" borderId="1" xfId="0" applyNumberFormat="1" applyFont="1" applyFill="1" applyBorder="1" applyAlignment="1">
      <alignment horizontal="left" vertical="center" wrapText="1"/>
    </xf>
    <xf numFmtId="3" fontId="12" fillId="0" borderId="0" xfId="0" applyNumberFormat="1" applyFont="1" applyAlignment="1"/>
    <xf numFmtId="3" fontId="12" fillId="0" borderId="0" xfId="0" applyNumberFormat="1" applyFont="1" applyAlignment="1">
      <alignment horizontal="right"/>
    </xf>
    <xf numFmtId="0" fontId="25" fillId="2" borderId="0" xfId="0" applyFont="1" applyFill="1" applyBorder="1" applyAlignment="1"/>
    <xf numFmtId="3" fontId="0" fillId="2" borderId="0" xfId="0" applyNumberFormat="1" applyFont="1" applyFill="1" applyBorder="1" applyAlignment="1"/>
    <xf numFmtId="3" fontId="5" fillId="2" borderId="0" xfId="0" applyNumberFormat="1" applyFont="1" applyFill="1" applyBorder="1" applyAlignment="1"/>
    <xf numFmtId="3" fontId="0" fillId="2" borderId="0" xfId="0" applyNumberFormat="1" applyFont="1" applyFill="1" applyBorder="1" applyAlignment="1">
      <alignment horizontal="right"/>
    </xf>
    <xf numFmtId="4" fontId="5" fillId="0" borderId="0" xfId="0" applyNumberFormat="1" applyFont="1" applyAlignment="1"/>
    <xf numFmtId="0" fontId="0" fillId="0" borderId="8" xfId="0" applyFont="1" applyBorder="1" applyAlignment="1"/>
    <xf numFmtId="4" fontId="27" fillId="0" borderId="9" xfId="0" applyNumberFormat="1" applyFont="1" applyBorder="1" applyAlignment="1">
      <alignment horizontal="right" vertical="center" wrapText="1"/>
    </xf>
    <xf numFmtId="4" fontId="28" fillId="4" borderId="9" xfId="0" applyNumberFormat="1" applyFont="1" applyFill="1" applyBorder="1" applyAlignment="1">
      <alignment horizontal="right" vertical="center" wrapText="1"/>
    </xf>
    <xf numFmtId="4" fontId="27" fillId="0" borderId="10" xfId="0" applyNumberFormat="1" applyFont="1" applyBorder="1" applyAlignment="1">
      <alignment horizontal="right" vertical="center" wrapText="1"/>
    </xf>
    <xf numFmtId="0" fontId="0" fillId="0" borderId="11" xfId="0" applyFont="1" applyBorder="1" applyAlignment="1"/>
    <xf numFmtId="4" fontId="27" fillId="0" borderId="12" xfId="0" applyNumberFormat="1" applyFont="1" applyBorder="1" applyAlignment="1"/>
    <xf numFmtId="4" fontId="28" fillId="4" borderId="12" xfId="0" applyNumberFormat="1" applyFont="1" applyFill="1" applyBorder="1" applyAlignment="1"/>
    <xf numFmtId="4" fontId="27" fillId="0" borderId="13" xfId="0" applyNumberFormat="1" applyFont="1" applyBorder="1" applyAlignment="1"/>
    <xf numFmtId="0" fontId="0" fillId="0" borderId="14" xfId="0" applyFont="1" applyBorder="1" applyAlignment="1"/>
    <xf numFmtId="4" fontId="28" fillId="0" borderId="15" xfId="0" applyNumberFormat="1" applyFont="1" applyBorder="1" applyAlignment="1"/>
    <xf numFmtId="4" fontId="28" fillId="4" borderId="16" xfId="0" applyNumberFormat="1" applyFont="1" applyFill="1" applyBorder="1" applyAlignment="1"/>
    <xf numFmtId="4" fontId="28" fillId="0" borderId="16" xfId="0" applyNumberFormat="1" applyFont="1" applyBorder="1" applyAlignment="1"/>
    <xf numFmtId="4" fontId="28" fillId="0" borderId="17" xfId="0" applyNumberFormat="1" applyFont="1" applyBorder="1" applyAlignment="1"/>
    <xf numFmtId="4" fontId="29" fillId="0" borderId="0" xfId="0" applyNumberFormat="1" applyFont="1" applyAlignment="1"/>
    <xf numFmtId="0" fontId="29" fillId="0" borderId="0" xfId="0" applyFont="1" applyAlignment="1"/>
    <xf numFmtId="4" fontId="28" fillId="4" borderId="15" xfId="0" applyNumberFormat="1" applyFont="1" applyFill="1" applyBorder="1" applyAlignment="1"/>
    <xf numFmtId="3" fontId="8" fillId="2" borderId="0" xfId="0" applyNumberFormat="1" applyFont="1" applyFill="1" applyBorder="1" applyAlignment="1"/>
    <xf numFmtId="3" fontId="9" fillId="2" borderId="0" xfId="0" applyNumberFormat="1" applyFont="1" applyFill="1" applyBorder="1" applyAlignment="1">
      <alignment horizontal="right"/>
    </xf>
    <xf numFmtId="4" fontId="30" fillId="0" borderId="0" xfId="0" applyNumberFormat="1" applyFont="1" applyAlignment="1"/>
    <xf numFmtId="0" fontId="30" fillId="0" borderId="0" xfId="0" applyFont="1" applyAlignment="1"/>
    <xf numFmtId="4" fontId="27" fillId="0" borderId="18" xfId="0" applyNumberFormat="1" applyFont="1" applyBorder="1" applyAlignment="1"/>
    <xf numFmtId="4" fontId="28" fillId="4" borderId="18" xfId="0" applyNumberFormat="1" applyFont="1" applyFill="1" applyBorder="1" applyAlignment="1"/>
    <xf numFmtId="4" fontId="27" fillId="0" borderId="19" xfId="0" applyNumberFormat="1" applyFont="1" applyBorder="1" applyAlignment="1"/>
    <xf numFmtId="4" fontId="28" fillId="0" borderId="15" xfId="0" applyNumberFormat="1" applyFont="1" applyBorder="1" applyAlignment="1">
      <alignment horizontal="right"/>
    </xf>
    <xf numFmtId="4" fontId="28" fillId="0" borderId="20" xfId="0" applyNumberFormat="1" applyFont="1" applyBorder="1" applyAlignment="1">
      <alignment horizontal="right"/>
    </xf>
    <xf numFmtId="0" fontId="0" fillId="7" borderId="11" xfId="0" applyFont="1" applyFill="1" applyBorder="1" applyAlignment="1"/>
    <xf numFmtId="4" fontId="28" fillId="7" borderId="12" xfId="0" applyNumberFormat="1" applyFont="1" applyFill="1" applyBorder="1" applyAlignment="1"/>
    <xf numFmtId="4" fontId="28" fillId="3" borderId="12" xfId="0" applyNumberFormat="1" applyFont="1" applyFill="1" applyBorder="1" applyAlignment="1"/>
    <xf numFmtId="4" fontId="28" fillId="7" borderId="13" xfId="0" applyNumberFormat="1" applyFont="1" applyFill="1" applyBorder="1" applyAlignment="1"/>
    <xf numFmtId="0" fontId="5" fillId="7" borderId="14" xfId="0" applyFont="1" applyFill="1" applyBorder="1" applyAlignment="1"/>
    <xf numFmtId="4" fontId="28" fillId="7" borderId="15" xfId="0" applyNumberFormat="1" applyFont="1" applyFill="1" applyBorder="1" applyAlignment="1"/>
    <xf numFmtId="4" fontId="28" fillId="3" borderId="15" xfId="0" applyNumberFormat="1" applyFont="1" applyFill="1" applyBorder="1" applyAlignment="1"/>
    <xf numFmtId="4" fontId="28" fillId="7" borderId="17" xfId="0" applyNumberFormat="1" applyFont="1" applyFill="1" applyBorder="1" applyAlignment="1"/>
    <xf numFmtId="0" fontId="25" fillId="2" borderId="0" xfId="0" applyFont="1" applyFill="1" applyBorder="1" applyAlignment="1">
      <alignment vertical="center"/>
    </xf>
    <xf numFmtId="3" fontId="9" fillId="2" borderId="0" xfId="0" applyNumberFormat="1" applyFont="1" applyFill="1" applyBorder="1" applyAlignment="1">
      <alignment vertical="center"/>
    </xf>
    <xf numFmtId="3" fontId="8" fillId="2" borderId="0" xfId="0" applyNumberFormat="1" applyFont="1" applyFill="1" applyBorder="1" applyAlignment="1">
      <alignment vertical="center"/>
    </xf>
    <xf numFmtId="3" fontId="9" fillId="2" borderId="0" xfId="0" applyNumberFormat="1" applyFont="1" applyFill="1" applyBorder="1" applyAlignment="1">
      <alignment horizontal="right" vertical="center"/>
    </xf>
    <xf numFmtId="0" fontId="0" fillId="4" borderId="11" xfId="0" applyFont="1" applyFill="1" applyBorder="1" applyAlignment="1"/>
    <xf numFmtId="4" fontId="27" fillId="4" borderId="12" xfId="0" applyNumberFormat="1" applyFont="1" applyFill="1" applyBorder="1" applyAlignment="1"/>
    <xf numFmtId="4" fontId="27" fillId="4" borderId="18" xfId="0" applyNumberFormat="1" applyFont="1" applyFill="1" applyBorder="1" applyAlignment="1">
      <alignment horizontal="right"/>
    </xf>
    <xf numFmtId="4" fontId="27" fillId="4" borderId="22" xfId="0" applyNumberFormat="1" applyFont="1" applyFill="1" applyBorder="1" applyAlignment="1">
      <alignment horizontal="right"/>
    </xf>
    <xf numFmtId="4" fontId="27" fillId="4" borderId="12" xfId="0" applyNumberFormat="1" applyFont="1" applyFill="1" applyBorder="1" applyAlignment="1">
      <alignment horizontal="right"/>
    </xf>
    <xf numFmtId="0" fontId="5" fillId="4" borderId="14" xfId="0" applyFont="1" applyFill="1" applyBorder="1" applyAlignment="1"/>
    <xf numFmtId="4" fontId="28" fillId="4" borderId="15" xfId="0" applyNumberFormat="1" applyFont="1" applyFill="1" applyBorder="1" applyAlignment="1">
      <alignment horizontal="right"/>
    </xf>
    <xf numFmtId="4" fontId="28" fillId="4" borderId="20" xfId="0" applyNumberFormat="1" applyFont="1" applyFill="1" applyBorder="1" applyAlignment="1">
      <alignment horizontal="right"/>
    </xf>
    <xf numFmtId="0" fontId="9" fillId="0" borderId="0" xfId="0" applyFont="1" applyAlignment="1"/>
    <xf numFmtId="0" fontId="6" fillId="0" borderId="0" xfId="0" applyFont="1" applyBorder="1" applyAlignment="1">
      <alignment horizontal="center"/>
    </xf>
    <xf numFmtId="0" fontId="5" fillId="3" borderId="1" xfId="0" applyFont="1" applyFill="1" applyBorder="1" applyAlignment="1">
      <alignment horizontal="center" vertical="center" wrapText="1"/>
    </xf>
    <xf numFmtId="3" fontId="26" fillId="3" borderId="6" xfId="0" applyNumberFormat="1" applyFont="1" applyFill="1" applyBorder="1" applyAlignment="1">
      <alignment horizontal="center" vertical="center" wrapText="1"/>
    </xf>
    <xf numFmtId="3" fontId="14" fillId="3" borderId="5" xfId="0" applyNumberFormat="1" applyFont="1" applyFill="1" applyBorder="1" applyAlignment="1">
      <alignment horizontal="center" vertical="center" wrapText="1"/>
    </xf>
    <xf numFmtId="3" fontId="14" fillId="3" borderId="7" xfId="0" applyNumberFormat="1" applyFont="1" applyFill="1" applyBorder="1" applyAlignment="1">
      <alignment horizontal="center" vertical="center" wrapText="1"/>
    </xf>
    <xf numFmtId="0" fontId="26" fillId="4" borderId="4" xfId="0" applyFont="1" applyFill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10" fillId="2" borderId="21" xfId="0" applyFont="1" applyFill="1" applyBorder="1" applyAlignment="1">
      <alignment vertical="center" wrapText="1"/>
    </xf>
    <xf numFmtId="0" fontId="26" fillId="7" borderId="4" xfId="0" applyFont="1" applyFill="1" applyBorder="1" applyAlignment="1">
      <alignment horizontal="center" vertical="center" wrapText="1"/>
    </xf>
    <xf numFmtId="0" fontId="26" fillId="3" borderId="4" xfId="0" applyFont="1" applyFill="1" applyBorder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EEEEEE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B2B2B2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00"/>
  <sheetViews>
    <sheetView tabSelected="1" zoomScaleNormal="100" workbookViewId="0">
      <selection activeCell="A11" sqref="A11:XFD11"/>
    </sheetView>
  </sheetViews>
  <sheetFormatPr defaultRowHeight="12.75" x14ac:dyDescent="0.2"/>
  <cols>
    <col min="1" max="1" width="8.85546875" customWidth="1"/>
    <col min="2" max="2" width="11.42578125" customWidth="1"/>
    <col min="3" max="10" width="8.85546875" customWidth="1"/>
    <col min="11" max="26" width="7" customWidth="1"/>
    <col min="27" max="1025" width="14.42578125" customWidth="1"/>
  </cols>
  <sheetData>
    <row r="1" spans="1:10" ht="15.75" customHeight="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pans="1:10" ht="16.5" customHeight="1" x14ac:dyDescent="0.25">
      <c r="A2" s="1" t="s">
        <v>1</v>
      </c>
      <c r="B2" s="3"/>
      <c r="C2" s="3"/>
      <c r="D2" s="3"/>
      <c r="E2" s="3"/>
      <c r="F2" s="3"/>
      <c r="G2" s="2"/>
      <c r="H2" s="2"/>
      <c r="I2" s="2"/>
      <c r="J2" s="2"/>
    </row>
    <row r="3" spans="1:10" ht="15.75" customHeight="1" x14ac:dyDescent="0.2">
      <c r="A3" s="2" t="s">
        <v>2</v>
      </c>
      <c r="B3" s="2"/>
      <c r="C3" s="2"/>
      <c r="D3" s="2"/>
      <c r="E3" s="2"/>
      <c r="F3" s="2"/>
      <c r="G3" s="2"/>
      <c r="H3" s="2"/>
      <c r="I3" s="2"/>
      <c r="J3" s="2"/>
    </row>
    <row r="4" spans="1:10" ht="15.75" customHeight="1" x14ac:dyDescent="0.2">
      <c r="A4" s="2"/>
      <c r="B4" s="2"/>
      <c r="C4" s="2"/>
      <c r="D4" s="2"/>
      <c r="E4" s="2"/>
      <c r="F4" s="2"/>
      <c r="G4" s="2"/>
      <c r="H4" s="2"/>
      <c r="I4" s="2"/>
      <c r="J4" s="2"/>
    </row>
    <row r="5" spans="1:10" ht="15.75" customHeight="1" x14ac:dyDescent="0.2">
      <c r="A5" s="2" t="s">
        <v>3</v>
      </c>
      <c r="B5" s="2"/>
      <c r="C5" s="2"/>
      <c r="D5" s="2"/>
      <c r="E5" s="2"/>
      <c r="F5" s="2"/>
      <c r="G5" s="2"/>
      <c r="H5" s="2"/>
      <c r="I5" s="2"/>
      <c r="J5" s="2"/>
    </row>
    <row r="6" spans="1:10" ht="16.5" customHeight="1" x14ac:dyDescent="0.25">
      <c r="A6" s="3" t="s">
        <v>4</v>
      </c>
      <c r="B6" s="2"/>
      <c r="C6" s="2"/>
      <c r="D6" s="2"/>
      <c r="E6" s="2"/>
      <c r="F6" s="2"/>
      <c r="G6" s="2"/>
      <c r="H6" s="2"/>
      <c r="I6" s="2"/>
      <c r="J6" s="2"/>
    </row>
    <row r="7" spans="1:10" ht="12.75" customHeight="1" x14ac:dyDescent="0.2"/>
    <row r="8" spans="1:10" ht="12.75" customHeight="1" x14ac:dyDescent="0.2"/>
    <row r="9" spans="1:10" ht="12.75" customHeight="1" x14ac:dyDescent="0.2"/>
    <row r="10" spans="1:10" ht="14.25" customHeight="1" x14ac:dyDescent="0.2">
      <c r="A10" s="4" t="s">
        <v>239</v>
      </c>
    </row>
    <row r="11" spans="1:10" ht="14.25" customHeight="1" x14ac:dyDescent="0.2">
      <c r="A11" s="4" t="s">
        <v>240</v>
      </c>
    </row>
    <row r="12" spans="1:10" ht="12.75" customHeight="1" x14ac:dyDescent="0.2"/>
    <row r="13" spans="1:10" ht="14.25" customHeight="1" x14ac:dyDescent="0.2">
      <c r="E13" s="5" t="s">
        <v>5</v>
      </c>
      <c r="F13" s="4"/>
      <c r="G13" s="4"/>
    </row>
    <row r="14" spans="1:10" ht="12.75" customHeight="1" x14ac:dyDescent="0.2"/>
    <row r="15" spans="1:10" ht="12.75" customHeight="1" x14ac:dyDescent="0.2"/>
    <row r="16" spans="1:10" ht="23.25" customHeight="1" x14ac:dyDescent="0.35">
      <c r="B16" s="6"/>
      <c r="C16" s="6"/>
    </row>
    <row r="17" spans="1:5" ht="23.25" customHeight="1" x14ac:dyDescent="0.35">
      <c r="A17" s="7"/>
      <c r="B17" s="6"/>
    </row>
    <row r="18" spans="1:5" ht="23.25" customHeight="1" x14ac:dyDescent="0.35">
      <c r="C18" s="203" t="s">
        <v>6</v>
      </c>
      <c r="D18" s="203"/>
      <c r="E18" s="203"/>
    </row>
    <row r="19" spans="1:5" ht="23.25" customHeight="1" x14ac:dyDescent="0.35">
      <c r="C19" s="203" t="s">
        <v>7</v>
      </c>
      <c r="D19" s="203"/>
      <c r="E19" s="203"/>
    </row>
    <row r="20" spans="1:5" ht="12.75" customHeight="1" x14ac:dyDescent="0.2"/>
    <row r="21" spans="1:5" ht="12.75" customHeight="1" x14ac:dyDescent="0.2"/>
    <row r="22" spans="1:5" ht="12.75" customHeight="1" x14ac:dyDescent="0.2"/>
    <row r="23" spans="1:5" ht="12.75" customHeight="1" x14ac:dyDescent="0.2"/>
    <row r="24" spans="1:5" ht="12.75" customHeight="1" x14ac:dyDescent="0.2"/>
    <row r="25" spans="1:5" ht="12.75" customHeight="1" x14ac:dyDescent="0.2"/>
    <row r="26" spans="1:5" ht="12.75" customHeight="1" x14ac:dyDescent="0.2"/>
    <row r="27" spans="1:5" ht="12.75" customHeight="1" x14ac:dyDescent="0.2"/>
    <row r="28" spans="1:5" ht="12.75" customHeight="1" x14ac:dyDescent="0.2"/>
    <row r="29" spans="1:5" ht="12.75" customHeight="1" x14ac:dyDescent="0.2"/>
    <row r="30" spans="1:5" ht="12.75" customHeight="1" x14ac:dyDescent="0.2"/>
    <row r="31" spans="1:5" ht="12.75" customHeight="1" x14ac:dyDescent="0.2">
      <c r="A31" s="5"/>
    </row>
    <row r="32" spans="1:5" ht="12.75" customHeight="1" x14ac:dyDescent="0.2"/>
    <row r="33" spans="1:1" ht="12.75" customHeight="1" x14ac:dyDescent="0.2"/>
    <row r="34" spans="1:1" ht="12.75" customHeight="1" x14ac:dyDescent="0.2"/>
    <row r="35" spans="1:1" ht="12.75" customHeight="1" x14ac:dyDescent="0.2"/>
    <row r="36" spans="1:1" ht="12.75" customHeight="1" x14ac:dyDescent="0.2"/>
    <row r="37" spans="1:1" ht="12.75" customHeight="1" x14ac:dyDescent="0.2"/>
    <row r="38" spans="1:1" ht="12.75" customHeight="1" x14ac:dyDescent="0.2"/>
    <row r="39" spans="1:1" ht="12.75" customHeight="1" x14ac:dyDescent="0.2"/>
    <row r="40" spans="1:1" ht="12.75" customHeight="1" x14ac:dyDescent="0.2"/>
    <row r="41" spans="1:1" ht="12.75" customHeight="1" x14ac:dyDescent="0.2"/>
    <row r="42" spans="1:1" ht="12.75" customHeight="1" x14ac:dyDescent="0.2"/>
    <row r="43" spans="1:1" ht="12.75" customHeight="1" x14ac:dyDescent="0.2">
      <c r="A43" s="5" t="s">
        <v>8</v>
      </c>
    </row>
    <row r="44" spans="1:1" ht="12.75" customHeight="1" x14ac:dyDescent="0.2"/>
    <row r="45" spans="1:1" ht="12.75" customHeight="1" x14ac:dyDescent="0.2"/>
    <row r="46" spans="1:1" ht="12.75" customHeight="1" x14ac:dyDescent="0.2"/>
    <row r="47" spans="1:1" ht="12.75" customHeight="1" x14ac:dyDescent="0.2"/>
    <row r="48" spans="1:1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mergeCells count="2">
    <mergeCell ref="C18:E18"/>
    <mergeCell ref="C19:E19"/>
  </mergeCells>
  <pageMargins left="0.7" right="0.7" top="0.75" bottom="0.75" header="0.51180555555555496" footer="0.51180555555555496"/>
  <pageSetup firstPageNumber="0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Z1000"/>
  <sheetViews>
    <sheetView zoomScaleNormal="100" workbookViewId="0">
      <selection activeCell="H41" sqref="H41"/>
    </sheetView>
  </sheetViews>
  <sheetFormatPr defaultRowHeight="12.75" x14ac:dyDescent="0.2"/>
  <cols>
    <col min="1" max="2" width="15.5703125" customWidth="1"/>
    <col min="3" max="3" width="14.140625" customWidth="1"/>
    <col min="4" max="4" width="15.28515625" customWidth="1"/>
    <col min="5" max="5" width="13.7109375" customWidth="1"/>
    <col min="6" max="6" width="12.7109375" customWidth="1"/>
    <col min="7" max="7" width="16" customWidth="1"/>
    <col min="8" max="8" width="16.140625" customWidth="1"/>
    <col min="9" max="9" width="13.42578125" customWidth="1"/>
    <col min="10" max="10" width="14.7109375" customWidth="1"/>
    <col min="11" max="14" width="10.85546875" customWidth="1"/>
    <col min="15" max="26" width="9" customWidth="1"/>
    <col min="27" max="1025" width="14.42578125" customWidth="1"/>
  </cols>
  <sheetData>
    <row r="1" spans="1:26" ht="19.5" customHeight="1" x14ac:dyDescent="0.25">
      <c r="A1" s="57" t="s">
        <v>221</v>
      </c>
      <c r="B1" s="150"/>
      <c r="C1" s="150"/>
      <c r="D1" s="150"/>
      <c r="E1" s="150"/>
      <c r="F1" s="150"/>
      <c r="G1" s="151"/>
      <c r="H1" s="151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16.5" customHeight="1" x14ac:dyDescent="0.25">
      <c r="A2" s="152" t="s">
        <v>222</v>
      </c>
      <c r="B2" s="153"/>
      <c r="C2" s="153"/>
      <c r="D2" s="153"/>
      <c r="E2" s="153"/>
      <c r="F2" s="154"/>
      <c r="G2" s="155"/>
      <c r="H2" s="155"/>
      <c r="I2" s="83"/>
      <c r="J2" s="12"/>
    </row>
    <row r="3" spans="1:26" ht="13.5" customHeight="1" x14ac:dyDescent="0.2">
      <c r="A3" s="212" t="s">
        <v>223</v>
      </c>
      <c r="B3" s="206" t="s">
        <v>224</v>
      </c>
      <c r="C3" s="206" t="s">
        <v>225</v>
      </c>
      <c r="D3" s="206" t="s">
        <v>226</v>
      </c>
      <c r="E3" s="206" t="s">
        <v>227</v>
      </c>
      <c r="F3" s="205" t="s">
        <v>228</v>
      </c>
      <c r="G3" s="206" t="s">
        <v>229</v>
      </c>
      <c r="H3" s="207" t="s">
        <v>230</v>
      </c>
      <c r="I3" s="156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13.5" customHeight="1" x14ac:dyDescent="0.2">
      <c r="A4" s="212"/>
      <c r="B4" s="206"/>
      <c r="C4" s="206"/>
      <c r="D4" s="206"/>
      <c r="E4" s="206"/>
      <c r="F4" s="205"/>
      <c r="G4" s="206"/>
      <c r="H4" s="207"/>
      <c r="I4" s="83"/>
      <c r="J4" s="12"/>
    </row>
    <row r="5" spans="1:26" ht="13.5" customHeight="1" x14ac:dyDescent="0.2">
      <c r="A5" s="157" t="s">
        <v>231</v>
      </c>
      <c r="B5" s="158">
        <f>'OU BP'!D26</f>
        <v>1218933.8999999999</v>
      </c>
      <c r="C5" s="158">
        <f>'OU BP'!E26</f>
        <v>1443838.01</v>
      </c>
      <c r="D5" s="158">
        <f>'OU BP'!F26</f>
        <v>1443940</v>
      </c>
      <c r="E5" s="158">
        <f>'OU BP'!G26</f>
        <v>1439060</v>
      </c>
      <c r="F5" s="159">
        <f>'OU BP'!H26</f>
        <v>1358998</v>
      </c>
      <c r="G5" s="158">
        <f>'OU BP'!I26</f>
        <v>1359998</v>
      </c>
      <c r="H5" s="160">
        <f>'OU BP'!J26</f>
        <v>1360998</v>
      </c>
      <c r="I5" s="83"/>
      <c r="J5" s="12"/>
    </row>
    <row r="6" spans="1:26" ht="13.5" customHeight="1" x14ac:dyDescent="0.2">
      <c r="A6" s="161" t="s">
        <v>232</v>
      </c>
      <c r="B6" s="162">
        <f>'OU BV'!D88</f>
        <v>331245.49</v>
      </c>
      <c r="C6" s="162">
        <f>'OU BV'!E88</f>
        <v>436823.30000000005</v>
      </c>
      <c r="D6" s="162">
        <f>'OU BV'!F88</f>
        <v>363895</v>
      </c>
      <c r="E6" s="162">
        <f>'OU BV'!G88</f>
        <v>326766</v>
      </c>
      <c r="F6" s="163">
        <f>'OU BV'!H88</f>
        <v>337900</v>
      </c>
      <c r="G6" s="162">
        <f>'OU BV'!I88</f>
        <v>339200</v>
      </c>
      <c r="H6" s="164">
        <f>'OU BV'!J88</f>
        <v>340500</v>
      </c>
      <c r="I6" s="83"/>
      <c r="J6" s="12"/>
    </row>
    <row r="7" spans="1:26" ht="13.5" customHeight="1" x14ac:dyDescent="0.2">
      <c r="A7" s="165" t="s">
        <v>233</v>
      </c>
      <c r="B7" s="166">
        <f t="shared" ref="B7:H7" si="0">B5-B6</f>
        <v>887688.40999999992</v>
      </c>
      <c r="C7" s="166">
        <f t="shared" si="0"/>
        <v>1007014.71</v>
      </c>
      <c r="D7" s="166">
        <f t="shared" si="0"/>
        <v>1080045</v>
      </c>
      <c r="E7" s="166">
        <f t="shared" si="0"/>
        <v>1112294</v>
      </c>
      <c r="F7" s="167">
        <f t="shared" si="0"/>
        <v>1021098</v>
      </c>
      <c r="G7" s="168">
        <f t="shared" si="0"/>
        <v>1020798</v>
      </c>
      <c r="H7" s="169">
        <f t="shared" si="0"/>
        <v>1020498</v>
      </c>
      <c r="I7" s="156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13.5" customHeight="1" x14ac:dyDescent="0.2">
      <c r="A8" s="212" t="s">
        <v>165</v>
      </c>
      <c r="B8" s="206" t="s">
        <v>224</v>
      </c>
      <c r="C8" s="206" t="s">
        <v>225</v>
      </c>
      <c r="D8" s="206" t="s">
        <v>226</v>
      </c>
      <c r="E8" s="206" t="s">
        <v>227</v>
      </c>
      <c r="F8" s="205" t="s">
        <v>228</v>
      </c>
      <c r="G8" s="206" t="s">
        <v>229</v>
      </c>
      <c r="H8" s="207" t="s">
        <v>230</v>
      </c>
      <c r="I8" s="170"/>
      <c r="J8" s="171"/>
      <c r="K8" s="171"/>
      <c r="L8" s="171"/>
      <c r="M8" s="171"/>
      <c r="N8" s="171"/>
      <c r="O8" s="171"/>
      <c r="P8" s="171"/>
      <c r="Q8" s="171"/>
      <c r="R8" s="171"/>
      <c r="S8" s="171"/>
      <c r="T8" s="171"/>
      <c r="U8" s="171"/>
      <c r="V8" s="171"/>
      <c r="W8" s="171"/>
      <c r="X8" s="171"/>
      <c r="Y8" s="171"/>
      <c r="Z8" s="171"/>
    </row>
    <row r="9" spans="1:26" ht="13.5" customHeight="1" x14ac:dyDescent="0.2">
      <c r="A9" s="212"/>
      <c r="B9" s="206"/>
      <c r="C9" s="206"/>
      <c r="D9" s="206"/>
      <c r="E9" s="206"/>
      <c r="F9" s="205"/>
      <c r="G9" s="206"/>
      <c r="H9" s="207"/>
      <c r="I9" s="83"/>
      <c r="J9" s="12"/>
    </row>
    <row r="10" spans="1:26" ht="13.5" customHeight="1" x14ac:dyDescent="0.2">
      <c r="A10" s="157" t="s">
        <v>231</v>
      </c>
      <c r="B10" s="158">
        <f>'ZŠ BP'!D11</f>
        <v>76643.31</v>
      </c>
      <c r="C10" s="158">
        <f>'ZŠ BP'!E11</f>
        <v>76365.97</v>
      </c>
      <c r="D10" s="158">
        <f>'ZŠ BP'!F11</f>
        <v>63900</v>
      </c>
      <c r="E10" s="158">
        <f>'ZŠ BP'!G11</f>
        <v>59750</v>
      </c>
      <c r="F10" s="159">
        <f>'ZŠ BP'!H11</f>
        <v>62000</v>
      </c>
      <c r="G10" s="158">
        <f>'ZŠ BP'!I11</f>
        <v>62000</v>
      </c>
      <c r="H10" s="160">
        <f>'ZŠ BP'!J11</f>
        <v>62000</v>
      </c>
      <c r="I10" s="83"/>
      <c r="J10" s="12"/>
    </row>
    <row r="11" spans="1:26" ht="13.5" customHeight="1" x14ac:dyDescent="0.2">
      <c r="A11" s="161" t="s">
        <v>232</v>
      </c>
      <c r="B11" s="162">
        <f>'ZŠ BV'!D29</f>
        <v>879393.2</v>
      </c>
      <c r="C11" s="162">
        <f>'ZŠ BV'!E29</f>
        <v>1002560.63</v>
      </c>
      <c r="D11" s="162">
        <f>'ZŠ BV'!F29</f>
        <v>983106</v>
      </c>
      <c r="E11" s="162">
        <f>'ZŠ BV'!G29</f>
        <v>913140</v>
      </c>
      <c r="F11" s="163">
        <f>'ZŠ BV'!H29</f>
        <v>987307</v>
      </c>
      <c r="G11" s="162">
        <f>'ZŠ BV'!I29</f>
        <v>987307</v>
      </c>
      <c r="H11" s="164">
        <f>'ZŠ BV'!J29</f>
        <v>987307</v>
      </c>
      <c r="I11" s="83"/>
      <c r="J11" s="12"/>
    </row>
    <row r="12" spans="1:26" ht="13.5" customHeight="1" x14ac:dyDescent="0.2">
      <c r="A12" s="165" t="s">
        <v>233</v>
      </c>
      <c r="B12" s="166">
        <f t="shared" ref="B12:H12" si="1">B10-B11</f>
        <v>-802749.8899999999</v>
      </c>
      <c r="C12" s="166">
        <f t="shared" si="1"/>
        <v>-926194.66</v>
      </c>
      <c r="D12" s="166">
        <f t="shared" si="1"/>
        <v>-919206</v>
      </c>
      <c r="E12" s="166">
        <f t="shared" si="1"/>
        <v>-853390</v>
      </c>
      <c r="F12" s="167">
        <f t="shared" si="1"/>
        <v>-925307</v>
      </c>
      <c r="G12" s="168">
        <f t="shared" si="1"/>
        <v>-925307</v>
      </c>
      <c r="H12" s="169">
        <f t="shared" si="1"/>
        <v>-925307</v>
      </c>
      <c r="I12" s="83"/>
      <c r="J12" s="12"/>
    </row>
    <row r="13" spans="1:26" ht="13.5" customHeight="1" x14ac:dyDescent="0.2">
      <c r="A13" s="212" t="s">
        <v>234</v>
      </c>
      <c r="B13" s="206" t="s">
        <v>224</v>
      </c>
      <c r="C13" s="206" t="s">
        <v>225</v>
      </c>
      <c r="D13" s="206" t="s">
        <v>226</v>
      </c>
      <c r="E13" s="206" t="s">
        <v>227</v>
      </c>
      <c r="F13" s="205" t="s">
        <v>228</v>
      </c>
      <c r="G13" s="206" t="s">
        <v>229</v>
      </c>
      <c r="H13" s="207" t="s">
        <v>230</v>
      </c>
      <c r="I13" s="83"/>
      <c r="J13" s="12"/>
    </row>
    <row r="14" spans="1:26" ht="13.5" customHeight="1" x14ac:dyDescent="0.2">
      <c r="A14" s="212"/>
      <c r="B14" s="206"/>
      <c r="C14" s="206"/>
      <c r="D14" s="206"/>
      <c r="E14" s="206"/>
      <c r="F14" s="205"/>
      <c r="G14" s="206"/>
      <c r="H14" s="207"/>
      <c r="I14" s="83"/>
      <c r="J14" s="12"/>
    </row>
    <row r="15" spans="1:26" ht="13.5" customHeight="1" x14ac:dyDescent="0.2">
      <c r="A15" s="157" t="s">
        <v>231</v>
      </c>
      <c r="B15" s="158">
        <f t="shared" ref="B15:H16" si="2">B5+B10</f>
        <v>1295577.21</v>
      </c>
      <c r="C15" s="158">
        <f t="shared" si="2"/>
        <v>1520203.98</v>
      </c>
      <c r="D15" s="158">
        <f t="shared" si="2"/>
        <v>1507840</v>
      </c>
      <c r="E15" s="158">
        <f t="shared" si="2"/>
        <v>1498810</v>
      </c>
      <c r="F15" s="159">
        <f t="shared" si="2"/>
        <v>1420998</v>
      </c>
      <c r="G15" s="158">
        <f t="shared" si="2"/>
        <v>1421998</v>
      </c>
      <c r="H15" s="160">
        <f t="shared" si="2"/>
        <v>1422998</v>
      </c>
      <c r="I15" s="83"/>
      <c r="J15" s="12"/>
    </row>
    <row r="16" spans="1:26" ht="13.5" customHeight="1" x14ac:dyDescent="0.2">
      <c r="A16" s="161" t="s">
        <v>232</v>
      </c>
      <c r="B16" s="162">
        <f t="shared" si="2"/>
        <v>1210638.69</v>
      </c>
      <c r="C16" s="162">
        <f t="shared" si="2"/>
        <v>1439383.9300000002</v>
      </c>
      <c r="D16" s="162">
        <f t="shared" si="2"/>
        <v>1347001</v>
      </c>
      <c r="E16" s="162">
        <f t="shared" si="2"/>
        <v>1239906</v>
      </c>
      <c r="F16" s="163">
        <f t="shared" si="2"/>
        <v>1325207</v>
      </c>
      <c r="G16" s="162">
        <f t="shared" si="2"/>
        <v>1326507</v>
      </c>
      <c r="H16" s="164">
        <f t="shared" si="2"/>
        <v>1327807</v>
      </c>
      <c r="I16" s="83"/>
      <c r="J16" s="12"/>
    </row>
    <row r="17" spans="1:26" ht="13.5" customHeight="1" x14ac:dyDescent="0.2">
      <c r="A17" s="165" t="s">
        <v>233</v>
      </c>
      <c r="B17" s="166">
        <f t="shared" ref="B17:H17" si="3">B15-B16</f>
        <v>84938.520000000019</v>
      </c>
      <c r="C17" s="166">
        <f t="shared" si="3"/>
        <v>80820.049999999814</v>
      </c>
      <c r="D17" s="166">
        <f t="shared" si="3"/>
        <v>160839</v>
      </c>
      <c r="E17" s="166">
        <f t="shared" si="3"/>
        <v>258904</v>
      </c>
      <c r="F17" s="172">
        <f t="shared" si="3"/>
        <v>95791</v>
      </c>
      <c r="G17" s="166">
        <f t="shared" si="3"/>
        <v>95491</v>
      </c>
      <c r="H17" s="169">
        <f t="shared" si="3"/>
        <v>95191</v>
      </c>
      <c r="I17" s="170"/>
      <c r="J17" s="171"/>
      <c r="K17" s="171"/>
      <c r="L17" s="171"/>
      <c r="M17" s="171"/>
      <c r="N17" s="171"/>
      <c r="O17" s="171"/>
      <c r="P17" s="171"/>
      <c r="Q17" s="171"/>
      <c r="R17" s="171"/>
      <c r="S17" s="171"/>
      <c r="T17" s="171"/>
      <c r="U17" s="171"/>
      <c r="V17" s="171"/>
      <c r="W17" s="171"/>
      <c r="X17" s="171"/>
      <c r="Y17" s="171"/>
      <c r="Z17" s="171"/>
    </row>
    <row r="18" spans="1:26" ht="16.5" customHeight="1" x14ac:dyDescent="0.25">
      <c r="A18" s="152" t="s">
        <v>235</v>
      </c>
      <c r="B18" s="11"/>
      <c r="C18" s="11"/>
      <c r="D18" s="11"/>
      <c r="E18" s="11"/>
      <c r="F18" s="173"/>
      <c r="G18" s="174"/>
      <c r="H18" s="174"/>
      <c r="I18" s="83"/>
      <c r="J18" s="12"/>
    </row>
    <row r="19" spans="1:26" ht="13.5" customHeight="1" x14ac:dyDescent="0.2">
      <c r="A19" s="212" t="s">
        <v>10</v>
      </c>
      <c r="B19" s="206" t="s">
        <v>224</v>
      </c>
      <c r="C19" s="206" t="s">
        <v>225</v>
      </c>
      <c r="D19" s="206" t="s">
        <v>226</v>
      </c>
      <c r="E19" s="206" t="s">
        <v>227</v>
      </c>
      <c r="F19" s="205" t="s">
        <v>228</v>
      </c>
      <c r="G19" s="206" t="s">
        <v>229</v>
      </c>
      <c r="H19" s="207" t="s">
        <v>230</v>
      </c>
      <c r="I19" s="175"/>
      <c r="J19" s="176"/>
      <c r="K19" s="176"/>
      <c r="L19" s="176"/>
      <c r="M19" s="176"/>
      <c r="N19" s="176"/>
      <c r="O19" s="176"/>
      <c r="P19" s="176"/>
      <c r="Q19" s="176"/>
      <c r="R19" s="176"/>
      <c r="S19" s="176"/>
      <c r="T19" s="176"/>
      <c r="U19" s="176"/>
      <c r="V19" s="176"/>
      <c r="W19" s="176"/>
      <c r="X19" s="176"/>
      <c r="Y19" s="176"/>
      <c r="Z19" s="176"/>
    </row>
    <row r="20" spans="1:26" ht="13.5" customHeight="1" x14ac:dyDescent="0.2">
      <c r="A20" s="212"/>
      <c r="B20" s="206"/>
      <c r="C20" s="206"/>
      <c r="D20" s="206"/>
      <c r="E20" s="206"/>
      <c r="F20" s="205"/>
      <c r="G20" s="206"/>
      <c r="H20" s="207"/>
      <c r="I20" s="12"/>
      <c r="J20" s="12"/>
    </row>
    <row r="21" spans="1:26" ht="13.5" customHeight="1" x14ac:dyDescent="0.2">
      <c r="A21" s="157" t="s">
        <v>231</v>
      </c>
      <c r="B21" s="177">
        <f>'OU KP'!D11</f>
        <v>433612.41</v>
      </c>
      <c r="C21" s="177">
        <f>'OU KP'!E11</f>
        <v>291146.46999999997</v>
      </c>
      <c r="D21" s="177">
        <f>'OU KP'!F11</f>
        <v>40272</v>
      </c>
      <c r="E21" s="177">
        <f>'OU KP'!G11</f>
        <v>40272</v>
      </c>
      <c r="F21" s="178">
        <f>'OU KP'!H11</f>
        <v>0</v>
      </c>
      <c r="G21" s="177">
        <f>'OU KP'!I11</f>
        <v>0</v>
      </c>
      <c r="H21" s="179">
        <f>'OU KP'!J11</f>
        <v>0</v>
      </c>
      <c r="I21" s="12"/>
      <c r="J21" s="12"/>
    </row>
    <row r="22" spans="1:26" ht="13.5" customHeight="1" x14ac:dyDescent="0.2">
      <c r="A22" s="161" t="s">
        <v>232</v>
      </c>
      <c r="B22" s="162">
        <f>'OU KV'!D20</f>
        <v>778691.79999999993</v>
      </c>
      <c r="C22" s="162">
        <f>'OU KV'!E20</f>
        <v>1057160.92</v>
      </c>
      <c r="D22" s="162">
        <f>'OU KV'!F20</f>
        <v>82201</v>
      </c>
      <c r="E22" s="162">
        <f>'OU KV'!G20</f>
        <v>73101</v>
      </c>
      <c r="F22" s="163">
        <f>'OU KV'!H20</f>
        <v>36367</v>
      </c>
      <c r="G22" s="162">
        <f>'OU KV'!I20</f>
        <v>45067</v>
      </c>
      <c r="H22" s="164">
        <f>'OU KV'!J20</f>
        <v>37546</v>
      </c>
      <c r="I22" s="83"/>
      <c r="J22" s="12"/>
    </row>
    <row r="23" spans="1:26" ht="13.5" customHeight="1" x14ac:dyDescent="0.2">
      <c r="A23" s="165" t="s">
        <v>233</v>
      </c>
      <c r="B23" s="166">
        <f t="shared" ref="B23:H23" si="4">B21-B22</f>
        <v>-345079.38999999996</v>
      </c>
      <c r="C23" s="166">
        <f t="shared" si="4"/>
        <v>-766014.45</v>
      </c>
      <c r="D23" s="166">
        <f t="shared" si="4"/>
        <v>-41929</v>
      </c>
      <c r="E23" s="166">
        <f t="shared" si="4"/>
        <v>-32829</v>
      </c>
      <c r="F23" s="172">
        <f t="shared" si="4"/>
        <v>-36367</v>
      </c>
      <c r="G23" s="180">
        <f t="shared" si="4"/>
        <v>-45067</v>
      </c>
      <c r="H23" s="181">
        <f t="shared" si="4"/>
        <v>-37546</v>
      </c>
      <c r="I23" s="83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</row>
    <row r="24" spans="1:26" ht="16.5" customHeight="1" x14ac:dyDescent="0.2">
      <c r="A24" s="210" t="s">
        <v>236</v>
      </c>
      <c r="B24" s="210"/>
      <c r="C24" s="210"/>
      <c r="D24" s="210"/>
      <c r="E24" s="210"/>
      <c r="F24" s="210"/>
      <c r="G24" s="210"/>
      <c r="H24" s="210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</row>
    <row r="25" spans="1:26" ht="13.5" customHeight="1" x14ac:dyDescent="0.2">
      <c r="A25" s="211" t="s">
        <v>10</v>
      </c>
      <c r="B25" s="206" t="s">
        <v>224</v>
      </c>
      <c r="C25" s="206" t="s">
        <v>225</v>
      </c>
      <c r="D25" s="206" t="s">
        <v>226</v>
      </c>
      <c r="E25" s="206" t="s">
        <v>227</v>
      </c>
      <c r="F25" s="205" t="s">
        <v>228</v>
      </c>
      <c r="G25" s="206" t="s">
        <v>229</v>
      </c>
      <c r="H25" s="207" t="s">
        <v>230</v>
      </c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</row>
    <row r="26" spans="1:26" ht="13.5" customHeight="1" x14ac:dyDescent="0.2">
      <c r="A26" s="211"/>
      <c r="B26" s="206"/>
      <c r="C26" s="206"/>
      <c r="D26" s="206"/>
      <c r="E26" s="206"/>
      <c r="F26" s="205"/>
      <c r="G26" s="206"/>
      <c r="H26" s="207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</row>
    <row r="27" spans="1:26" ht="13.5" customHeight="1" x14ac:dyDescent="0.2">
      <c r="A27" s="182" t="s">
        <v>231</v>
      </c>
      <c r="B27" s="183">
        <f t="shared" ref="B27:H28" si="5">B15+B21</f>
        <v>1729189.6199999999</v>
      </c>
      <c r="C27" s="183">
        <f t="shared" si="5"/>
        <v>1811350.45</v>
      </c>
      <c r="D27" s="183">
        <f t="shared" si="5"/>
        <v>1548112</v>
      </c>
      <c r="E27" s="183">
        <f t="shared" si="5"/>
        <v>1539082</v>
      </c>
      <c r="F27" s="184">
        <f t="shared" si="5"/>
        <v>1420998</v>
      </c>
      <c r="G27" s="183">
        <f t="shared" si="5"/>
        <v>1421998</v>
      </c>
      <c r="H27" s="185">
        <f t="shared" si="5"/>
        <v>1422998</v>
      </c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</row>
    <row r="28" spans="1:26" ht="13.5" customHeight="1" x14ac:dyDescent="0.2">
      <c r="A28" s="182" t="s">
        <v>232</v>
      </c>
      <c r="B28" s="183">
        <f t="shared" si="5"/>
        <v>1989330.4899999998</v>
      </c>
      <c r="C28" s="183">
        <f t="shared" si="5"/>
        <v>2496544.85</v>
      </c>
      <c r="D28" s="183">
        <f t="shared" si="5"/>
        <v>1429202</v>
      </c>
      <c r="E28" s="183">
        <f t="shared" si="5"/>
        <v>1313007</v>
      </c>
      <c r="F28" s="184">
        <f t="shared" si="5"/>
        <v>1361574</v>
      </c>
      <c r="G28" s="183">
        <f t="shared" si="5"/>
        <v>1371574</v>
      </c>
      <c r="H28" s="185">
        <f t="shared" si="5"/>
        <v>1365353</v>
      </c>
      <c r="I28" s="12"/>
      <c r="J28" s="12"/>
    </row>
    <row r="29" spans="1:26" ht="13.5" customHeight="1" x14ac:dyDescent="0.2">
      <c r="A29" s="186" t="s">
        <v>233</v>
      </c>
      <c r="B29" s="187">
        <f t="shared" ref="B29:H29" si="6">B27-B28</f>
        <v>-260140.86999999988</v>
      </c>
      <c r="C29" s="187">
        <f t="shared" si="6"/>
        <v>-685194.40000000014</v>
      </c>
      <c r="D29" s="187">
        <f t="shared" si="6"/>
        <v>118910</v>
      </c>
      <c r="E29" s="187">
        <f t="shared" si="6"/>
        <v>226075</v>
      </c>
      <c r="F29" s="188">
        <f t="shared" si="6"/>
        <v>59424</v>
      </c>
      <c r="G29" s="187">
        <f t="shared" si="6"/>
        <v>50424</v>
      </c>
      <c r="H29" s="189">
        <f t="shared" si="6"/>
        <v>57645</v>
      </c>
      <c r="I29" s="12"/>
      <c r="J29" s="12"/>
    </row>
    <row r="30" spans="1:26" ht="16.5" customHeight="1" x14ac:dyDescent="0.25">
      <c r="A30" s="152" t="s">
        <v>237</v>
      </c>
      <c r="B30" s="11"/>
      <c r="C30" s="11"/>
      <c r="D30" s="11"/>
      <c r="E30" s="11"/>
      <c r="F30" s="173"/>
      <c r="G30" s="174"/>
      <c r="H30" s="174"/>
      <c r="I30" s="12"/>
      <c r="J30" s="12"/>
    </row>
    <row r="31" spans="1:26" ht="13.5" customHeight="1" x14ac:dyDescent="0.2">
      <c r="A31" s="209" t="s">
        <v>10</v>
      </c>
      <c r="B31" s="206" t="s">
        <v>224</v>
      </c>
      <c r="C31" s="206" t="s">
        <v>225</v>
      </c>
      <c r="D31" s="206" t="s">
        <v>226</v>
      </c>
      <c r="E31" s="206" t="s">
        <v>227</v>
      </c>
      <c r="F31" s="205" t="s">
        <v>228</v>
      </c>
      <c r="G31" s="206" t="s">
        <v>229</v>
      </c>
      <c r="H31" s="207" t="s">
        <v>230</v>
      </c>
    </row>
    <row r="32" spans="1:26" ht="13.5" customHeight="1" x14ac:dyDescent="0.2">
      <c r="A32" s="209"/>
      <c r="B32" s="206"/>
      <c r="C32" s="206"/>
      <c r="D32" s="206"/>
      <c r="E32" s="206"/>
      <c r="F32" s="205"/>
      <c r="G32" s="206"/>
      <c r="H32" s="207"/>
    </row>
    <row r="33" spans="1:26" ht="13.5" customHeight="1" x14ac:dyDescent="0.2">
      <c r="A33" s="161" t="s">
        <v>231</v>
      </c>
      <c r="B33" s="162">
        <f>'FO príjmy'!D15</f>
        <v>301769.95</v>
      </c>
      <c r="C33" s="162">
        <f>'FO príjmy'!E15</f>
        <v>754600.39</v>
      </c>
      <c r="D33" s="162">
        <f>'FO príjmy'!F15</f>
        <v>63007</v>
      </c>
      <c r="E33" s="162">
        <f>'FO príjmy'!G15</f>
        <v>63007</v>
      </c>
      <c r="F33" s="184">
        <f>'FO príjmy'!H15</f>
        <v>24000</v>
      </c>
      <c r="G33" s="162">
        <f>'FO príjmy'!I15</f>
        <v>0</v>
      </c>
      <c r="H33" s="164">
        <f>'FO príjmy'!J15</f>
        <v>0</v>
      </c>
    </row>
    <row r="34" spans="1:26" ht="13.5" customHeight="1" x14ac:dyDescent="0.2">
      <c r="A34" s="161" t="s">
        <v>232</v>
      </c>
      <c r="B34" s="162">
        <f>'FO výdavky'!D16</f>
        <v>0</v>
      </c>
      <c r="C34" s="162">
        <f>'FO výdavky'!E16</f>
        <v>42773.440000000002</v>
      </c>
      <c r="D34" s="162">
        <f>'FO výdavky'!F16</f>
        <v>122596</v>
      </c>
      <c r="E34" s="162">
        <f>'FO výdavky'!G16</f>
        <v>122596</v>
      </c>
      <c r="F34" s="184">
        <f>'FO výdavky'!H16</f>
        <v>83424</v>
      </c>
      <c r="G34" s="162">
        <f>'FO výdavky'!I16</f>
        <v>50424</v>
      </c>
      <c r="H34" s="164">
        <f>'FO výdavky'!J16</f>
        <v>57645</v>
      </c>
    </row>
    <row r="35" spans="1:26" ht="13.5" customHeight="1" x14ac:dyDescent="0.2">
      <c r="A35" s="165" t="s">
        <v>233</v>
      </c>
      <c r="B35" s="166">
        <f t="shared" ref="B35:H35" si="7">B33-B34</f>
        <v>301769.95</v>
      </c>
      <c r="C35" s="166">
        <f t="shared" si="7"/>
        <v>711826.95</v>
      </c>
      <c r="D35" s="166">
        <f t="shared" si="7"/>
        <v>-59589</v>
      </c>
      <c r="E35" s="166">
        <f t="shared" si="7"/>
        <v>-59589</v>
      </c>
      <c r="F35" s="188">
        <f t="shared" si="7"/>
        <v>-59424</v>
      </c>
      <c r="G35" s="180">
        <f t="shared" si="7"/>
        <v>-50424</v>
      </c>
      <c r="H35" s="181">
        <f t="shared" si="7"/>
        <v>-57645</v>
      </c>
    </row>
    <row r="36" spans="1:26" ht="16.5" customHeight="1" x14ac:dyDescent="0.2">
      <c r="A36" s="190" t="s">
        <v>238</v>
      </c>
      <c r="B36" s="191"/>
      <c r="C36" s="191"/>
      <c r="D36" s="191"/>
      <c r="E36" s="191"/>
      <c r="F36" s="192"/>
      <c r="G36" s="193"/>
      <c r="H36" s="193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</row>
    <row r="37" spans="1:26" ht="13.5" customHeight="1" x14ac:dyDescent="0.2">
      <c r="A37" s="208" t="s">
        <v>10</v>
      </c>
      <c r="B37" s="206" t="s">
        <v>224</v>
      </c>
      <c r="C37" s="206" t="s">
        <v>225</v>
      </c>
      <c r="D37" s="206" t="s">
        <v>226</v>
      </c>
      <c r="E37" s="206" t="s">
        <v>227</v>
      </c>
      <c r="F37" s="205" t="s">
        <v>228</v>
      </c>
      <c r="G37" s="206" t="s">
        <v>229</v>
      </c>
      <c r="H37" s="207" t="s">
        <v>230</v>
      </c>
    </row>
    <row r="38" spans="1:26" ht="13.5" customHeight="1" x14ac:dyDescent="0.2">
      <c r="A38" s="208"/>
      <c r="B38" s="206"/>
      <c r="C38" s="206"/>
      <c r="D38" s="206"/>
      <c r="E38" s="206"/>
      <c r="F38" s="205"/>
      <c r="G38" s="206"/>
      <c r="H38" s="207"/>
    </row>
    <row r="39" spans="1:26" ht="13.5" customHeight="1" x14ac:dyDescent="0.2">
      <c r="A39" s="194" t="s">
        <v>231</v>
      </c>
      <c r="B39" s="195">
        <f t="shared" ref="B39:H40" si="8">B27+B33</f>
        <v>2030959.5699999998</v>
      </c>
      <c r="C39" s="195">
        <f t="shared" si="8"/>
        <v>2565950.84</v>
      </c>
      <c r="D39" s="195">
        <f t="shared" si="8"/>
        <v>1611119</v>
      </c>
      <c r="E39" s="195">
        <f t="shared" si="8"/>
        <v>1602089</v>
      </c>
      <c r="F39" s="184">
        <f t="shared" si="8"/>
        <v>1444998</v>
      </c>
      <c r="G39" s="196">
        <f t="shared" si="8"/>
        <v>1421998</v>
      </c>
      <c r="H39" s="197">
        <f t="shared" si="8"/>
        <v>1422998</v>
      </c>
    </row>
    <row r="40" spans="1:26" ht="13.5" customHeight="1" x14ac:dyDescent="0.2">
      <c r="A40" s="194" t="s">
        <v>232</v>
      </c>
      <c r="B40" s="195">
        <f t="shared" si="8"/>
        <v>1989330.4899999998</v>
      </c>
      <c r="C40" s="195">
        <f t="shared" si="8"/>
        <v>2539318.29</v>
      </c>
      <c r="D40" s="195">
        <f t="shared" si="8"/>
        <v>1551798</v>
      </c>
      <c r="E40" s="195">
        <f t="shared" si="8"/>
        <v>1435603</v>
      </c>
      <c r="F40" s="184">
        <f t="shared" si="8"/>
        <v>1444998</v>
      </c>
      <c r="G40" s="198">
        <f t="shared" si="8"/>
        <v>1421998</v>
      </c>
      <c r="H40" s="197">
        <f t="shared" si="8"/>
        <v>1422998</v>
      </c>
    </row>
    <row r="41" spans="1:26" ht="13.5" customHeight="1" x14ac:dyDescent="0.2">
      <c r="A41" s="199" t="s">
        <v>233</v>
      </c>
      <c r="B41" s="172">
        <f t="shared" ref="B41:H41" si="9">B39-B40</f>
        <v>41629.080000000075</v>
      </c>
      <c r="C41" s="172">
        <f t="shared" si="9"/>
        <v>26632.549999999814</v>
      </c>
      <c r="D41" s="172">
        <f t="shared" si="9"/>
        <v>59321</v>
      </c>
      <c r="E41" s="172">
        <f t="shared" si="9"/>
        <v>166486</v>
      </c>
      <c r="F41" s="188">
        <f t="shared" si="9"/>
        <v>0</v>
      </c>
      <c r="G41" s="200">
        <f t="shared" si="9"/>
        <v>0</v>
      </c>
      <c r="H41" s="201">
        <f t="shared" si="9"/>
        <v>0</v>
      </c>
      <c r="N41" s="202"/>
    </row>
    <row r="42" spans="1:26" ht="12.75" customHeight="1" x14ac:dyDescent="0.2"/>
    <row r="43" spans="1:26" ht="12.75" customHeight="1" x14ac:dyDescent="0.2"/>
    <row r="44" spans="1:26" ht="12.75" customHeight="1" x14ac:dyDescent="0.2"/>
    <row r="45" spans="1:26" ht="12.75" customHeight="1" x14ac:dyDescent="0.2"/>
    <row r="46" spans="1:26" ht="12.75" customHeight="1" x14ac:dyDescent="0.2"/>
    <row r="47" spans="1:26" ht="12.75" customHeight="1" x14ac:dyDescent="0.2"/>
    <row r="48" spans="1:26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mergeCells count="57">
    <mergeCell ref="F3:F4"/>
    <mergeCell ref="G3:G4"/>
    <mergeCell ref="H3:H4"/>
    <mergeCell ref="A8:A9"/>
    <mergeCell ref="B8:B9"/>
    <mergeCell ref="C8:C9"/>
    <mergeCell ref="D8:D9"/>
    <mergeCell ref="E8:E9"/>
    <mergeCell ref="F8:F9"/>
    <mergeCell ref="G8:G9"/>
    <mergeCell ref="H8:H9"/>
    <mergeCell ref="A3:A4"/>
    <mergeCell ref="B3:B4"/>
    <mergeCell ref="C3:C4"/>
    <mergeCell ref="D3:D4"/>
    <mergeCell ref="E3:E4"/>
    <mergeCell ref="F13:F14"/>
    <mergeCell ref="G13:G14"/>
    <mergeCell ref="H13:H14"/>
    <mergeCell ref="A19:A20"/>
    <mergeCell ref="B19:B20"/>
    <mergeCell ref="C19:C20"/>
    <mergeCell ref="D19:D20"/>
    <mergeCell ref="E19:E20"/>
    <mergeCell ref="F19:F20"/>
    <mergeCell ref="G19:G20"/>
    <mergeCell ref="H19:H20"/>
    <mergeCell ref="A13:A14"/>
    <mergeCell ref="B13:B14"/>
    <mergeCell ref="C13:C14"/>
    <mergeCell ref="D13:D14"/>
    <mergeCell ref="E13:E14"/>
    <mergeCell ref="A24:H24"/>
    <mergeCell ref="A25:A26"/>
    <mergeCell ref="B25:B26"/>
    <mergeCell ref="C25:C26"/>
    <mergeCell ref="D25:D26"/>
    <mergeCell ref="E25:E26"/>
    <mergeCell ref="F25:F26"/>
    <mergeCell ref="G25:G26"/>
    <mergeCell ref="H25:H26"/>
    <mergeCell ref="F31:F32"/>
    <mergeCell ref="G31:G32"/>
    <mergeCell ref="H31:H32"/>
    <mergeCell ref="A37:A38"/>
    <mergeCell ref="B37:B38"/>
    <mergeCell ref="C37:C38"/>
    <mergeCell ref="D37:D38"/>
    <mergeCell ref="E37:E38"/>
    <mergeCell ref="F37:F38"/>
    <mergeCell ref="G37:G38"/>
    <mergeCell ref="H37:H38"/>
    <mergeCell ref="A31:A32"/>
    <mergeCell ref="B31:B32"/>
    <mergeCell ref="C31:C32"/>
    <mergeCell ref="D31:D32"/>
    <mergeCell ref="E31:E32"/>
  </mergeCells>
  <pageMargins left="0.7" right="0.7" top="0.75" bottom="0.75" header="0.51180555555555496" footer="0.51180555555555496"/>
  <pageSetup firstPageNumber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zoomScaleNormal="100" workbookViewId="0">
      <selection activeCell="J26" sqref="J26"/>
    </sheetView>
  </sheetViews>
  <sheetFormatPr defaultRowHeight="12.75" x14ac:dyDescent="0.2"/>
  <cols>
    <col min="1" max="1" width="5.28515625" customWidth="1"/>
    <col min="2" max="2" width="4.85546875" customWidth="1"/>
    <col min="3" max="3" width="36.42578125" customWidth="1"/>
    <col min="4" max="4" width="11.5703125"/>
    <col min="5" max="6" width="11.42578125" customWidth="1"/>
    <col min="7" max="9" width="11.5703125"/>
    <col min="10" max="10" width="11.28515625" customWidth="1"/>
    <col min="11" max="11" width="9" customWidth="1"/>
    <col min="12" max="26" width="7" customWidth="1"/>
    <col min="27" max="1025" width="14.42578125" customWidth="1"/>
  </cols>
  <sheetData>
    <row r="1" spans="1:26" ht="16.5" customHeight="1" x14ac:dyDescent="0.2">
      <c r="A1" s="8"/>
      <c r="B1" s="9"/>
      <c r="C1" s="10" t="s">
        <v>9</v>
      </c>
      <c r="D1" s="8"/>
      <c r="E1" s="8"/>
      <c r="F1" s="11"/>
      <c r="G1" s="11"/>
      <c r="H1" s="11"/>
      <c r="I1" s="11"/>
      <c r="J1" s="11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</row>
    <row r="2" spans="1:26" ht="16.5" customHeight="1" x14ac:dyDescent="0.2">
      <c r="A2" s="204"/>
      <c r="B2" s="204"/>
      <c r="C2" s="204" t="s">
        <v>10</v>
      </c>
      <c r="D2" s="13">
        <v>2019</v>
      </c>
      <c r="E2" s="13">
        <v>2020</v>
      </c>
      <c r="F2" s="14">
        <v>2021</v>
      </c>
      <c r="G2" s="14">
        <v>2021</v>
      </c>
      <c r="H2" s="14">
        <v>2022</v>
      </c>
      <c r="I2" s="14">
        <v>2023</v>
      </c>
      <c r="J2" s="14">
        <v>2024</v>
      </c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</row>
    <row r="3" spans="1:26" ht="27.75" customHeight="1" x14ac:dyDescent="0.2">
      <c r="A3" s="204"/>
      <c r="B3" s="204"/>
      <c r="C3" s="204"/>
      <c r="D3" s="13" t="s">
        <v>11</v>
      </c>
      <c r="E3" s="13" t="s">
        <v>11</v>
      </c>
      <c r="F3" s="15" t="s">
        <v>12</v>
      </c>
      <c r="G3" s="15" t="s">
        <v>13</v>
      </c>
      <c r="H3" s="15" t="s">
        <v>12</v>
      </c>
      <c r="I3" s="15" t="s">
        <v>12</v>
      </c>
      <c r="J3" s="15" t="s">
        <v>12</v>
      </c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</row>
    <row r="4" spans="1:26" ht="16.5" customHeight="1" x14ac:dyDescent="0.2">
      <c r="A4" s="16">
        <v>100</v>
      </c>
      <c r="B4" s="16"/>
      <c r="C4" s="17" t="s">
        <v>14</v>
      </c>
      <c r="D4" s="18">
        <f t="shared" ref="D4:J4" si="0">D5+D6+D7+D8+D9+D10</f>
        <v>524053.87</v>
      </c>
      <c r="E4" s="18">
        <f t="shared" si="0"/>
        <v>568722.52999999991</v>
      </c>
      <c r="F4" s="18">
        <f t="shared" si="0"/>
        <v>591860</v>
      </c>
      <c r="G4" s="18">
        <f t="shared" si="0"/>
        <v>590760</v>
      </c>
      <c r="H4" s="18">
        <f t="shared" si="0"/>
        <v>591660</v>
      </c>
      <c r="I4" s="18">
        <f t="shared" si="0"/>
        <v>592660</v>
      </c>
      <c r="J4" s="18">
        <f t="shared" si="0"/>
        <v>593660</v>
      </c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13.5" customHeight="1" x14ac:dyDescent="0.2">
      <c r="A5" s="19"/>
      <c r="B5" s="20">
        <v>110</v>
      </c>
      <c r="C5" s="21" t="s">
        <v>15</v>
      </c>
      <c r="D5" s="22">
        <v>488222.33</v>
      </c>
      <c r="E5" s="22">
        <v>523079.63</v>
      </c>
      <c r="F5" s="22">
        <v>544200</v>
      </c>
      <c r="G5" s="22">
        <v>544000</v>
      </c>
      <c r="H5" s="23">
        <v>544000</v>
      </c>
      <c r="I5" s="24">
        <v>545000</v>
      </c>
      <c r="J5" s="24">
        <v>546000</v>
      </c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</row>
    <row r="6" spans="1:26" ht="13.5" customHeight="1" x14ac:dyDescent="0.2">
      <c r="A6" s="19"/>
      <c r="B6" s="20">
        <v>120</v>
      </c>
      <c r="C6" s="21" t="s">
        <v>16</v>
      </c>
      <c r="D6" s="22">
        <v>20392.939999999999</v>
      </c>
      <c r="E6" s="22">
        <v>20602.71</v>
      </c>
      <c r="F6" s="22">
        <v>20000</v>
      </c>
      <c r="G6" s="22">
        <v>20000</v>
      </c>
      <c r="H6" s="23">
        <v>20000</v>
      </c>
      <c r="I6" s="24">
        <v>20000</v>
      </c>
      <c r="J6" s="24">
        <v>20000</v>
      </c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</row>
    <row r="7" spans="1:26" ht="13.5" customHeight="1" x14ac:dyDescent="0.2">
      <c r="A7" s="21"/>
      <c r="B7" s="20">
        <v>133</v>
      </c>
      <c r="C7" s="21" t="s">
        <v>17</v>
      </c>
      <c r="D7" s="22">
        <v>1655</v>
      </c>
      <c r="E7" s="22">
        <v>1752.5</v>
      </c>
      <c r="F7" s="22">
        <v>1600</v>
      </c>
      <c r="G7" s="22">
        <v>1600</v>
      </c>
      <c r="H7" s="23">
        <v>1600</v>
      </c>
      <c r="I7" s="24">
        <v>1600</v>
      </c>
      <c r="J7" s="24">
        <v>1600</v>
      </c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</row>
    <row r="8" spans="1:26" ht="13.5" customHeight="1" x14ac:dyDescent="0.2">
      <c r="A8" s="21"/>
      <c r="B8" s="20">
        <v>133</v>
      </c>
      <c r="C8" s="27" t="s">
        <v>18</v>
      </c>
      <c r="D8" s="28">
        <v>233.54</v>
      </c>
      <c r="E8" s="28">
        <v>191.44</v>
      </c>
      <c r="F8" s="28">
        <v>0</v>
      </c>
      <c r="G8" s="28">
        <v>0</v>
      </c>
      <c r="H8" s="29">
        <v>0</v>
      </c>
      <c r="I8" s="28">
        <v>0</v>
      </c>
      <c r="J8" s="28">
        <v>0</v>
      </c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</row>
    <row r="9" spans="1:26" ht="13.5" customHeight="1" x14ac:dyDescent="0.2">
      <c r="A9" s="21"/>
      <c r="B9" s="30">
        <v>133</v>
      </c>
      <c r="C9" s="21" t="s">
        <v>19</v>
      </c>
      <c r="D9" s="22">
        <v>129.4</v>
      </c>
      <c r="E9" s="22">
        <v>150.19999999999999</v>
      </c>
      <c r="F9" s="22">
        <v>60</v>
      </c>
      <c r="G9" s="22">
        <v>60</v>
      </c>
      <c r="H9" s="23">
        <v>60</v>
      </c>
      <c r="I9" s="24">
        <v>60</v>
      </c>
      <c r="J9" s="24">
        <v>60</v>
      </c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</row>
    <row r="10" spans="1:26" ht="13.5" customHeight="1" x14ac:dyDescent="0.2">
      <c r="A10" s="21"/>
      <c r="B10" s="20">
        <v>133</v>
      </c>
      <c r="C10" s="21" t="s">
        <v>20</v>
      </c>
      <c r="D10" s="22">
        <v>13420.66</v>
      </c>
      <c r="E10" s="22">
        <v>22946.05</v>
      </c>
      <c r="F10" s="22">
        <v>26000</v>
      </c>
      <c r="G10" s="22">
        <v>25100</v>
      </c>
      <c r="H10" s="23">
        <v>26000</v>
      </c>
      <c r="I10" s="24">
        <v>26000</v>
      </c>
      <c r="J10" s="24">
        <v>26000</v>
      </c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</row>
    <row r="11" spans="1:26" ht="16.5" customHeight="1" x14ac:dyDescent="0.2">
      <c r="A11" s="16">
        <v>200</v>
      </c>
      <c r="B11" s="16"/>
      <c r="C11" s="17" t="s">
        <v>21</v>
      </c>
      <c r="D11" s="18">
        <f t="shared" ref="D11:J11" si="1">D12+D15+D19+D21</f>
        <v>14613.949999999999</v>
      </c>
      <c r="E11" s="18">
        <f t="shared" si="1"/>
        <v>32032.92</v>
      </c>
      <c r="F11" s="18">
        <f t="shared" si="1"/>
        <v>39973</v>
      </c>
      <c r="G11" s="18">
        <f t="shared" si="1"/>
        <v>37300</v>
      </c>
      <c r="H11" s="18">
        <f t="shared" si="1"/>
        <v>30693</v>
      </c>
      <c r="I11" s="18">
        <f t="shared" si="1"/>
        <v>30693</v>
      </c>
      <c r="J11" s="18">
        <f t="shared" si="1"/>
        <v>30693</v>
      </c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ht="13.5" customHeight="1" x14ac:dyDescent="0.2">
      <c r="A12" s="31"/>
      <c r="B12" s="32">
        <v>210</v>
      </c>
      <c r="C12" s="31" t="s">
        <v>22</v>
      </c>
      <c r="D12" s="33">
        <f t="shared" ref="D12:J12" si="2">SUM(D13:D14)</f>
        <v>6127.73</v>
      </c>
      <c r="E12" s="33">
        <f t="shared" si="2"/>
        <v>26989.089999999997</v>
      </c>
      <c r="F12" s="33">
        <f t="shared" si="2"/>
        <v>25790</v>
      </c>
      <c r="G12" s="33">
        <f t="shared" si="2"/>
        <v>24000</v>
      </c>
      <c r="H12" s="34">
        <f t="shared" si="2"/>
        <v>22190</v>
      </c>
      <c r="I12" s="33">
        <f t="shared" si="2"/>
        <v>22190</v>
      </c>
      <c r="J12" s="33">
        <f t="shared" si="2"/>
        <v>22190</v>
      </c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13.5" customHeight="1" x14ac:dyDescent="0.2">
      <c r="A13" s="35"/>
      <c r="B13" s="36">
        <v>212</v>
      </c>
      <c r="C13" s="35" t="s">
        <v>23</v>
      </c>
      <c r="D13" s="37">
        <v>0</v>
      </c>
      <c r="E13" s="37">
        <v>1112.08</v>
      </c>
      <c r="F13" s="37">
        <v>0</v>
      </c>
      <c r="G13" s="37">
        <v>0</v>
      </c>
      <c r="H13" s="38">
        <v>0</v>
      </c>
      <c r="I13" s="39">
        <v>0</v>
      </c>
      <c r="J13" s="39">
        <v>0</v>
      </c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13.5" customHeight="1" x14ac:dyDescent="0.2">
      <c r="A14" s="35"/>
      <c r="B14" s="36">
        <v>212</v>
      </c>
      <c r="C14" s="35" t="s">
        <v>24</v>
      </c>
      <c r="D14" s="37">
        <v>6127.73</v>
      </c>
      <c r="E14" s="37">
        <v>25877.01</v>
      </c>
      <c r="F14" s="37">
        <v>25790</v>
      </c>
      <c r="G14" s="37">
        <v>24000</v>
      </c>
      <c r="H14" s="38">
        <v>22190</v>
      </c>
      <c r="I14" s="39">
        <v>22190</v>
      </c>
      <c r="J14" s="39">
        <v>22190</v>
      </c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13.5" customHeight="1" x14ac:dyDescent="0.2">
      <c r="A15" s="31"/>
      <c r="B15" s="32">
        <v>220</v>
      </c>
      <c r="C15" s="31" t="s">
        <v>25</v>
      </c>
      <c r="D15" s="33">
        <f t="shared" ref="D15:J15" si="3">SUM(D16:D18)</f>
        <v>8159.5</v>
      </c>
      <c r="E15" s="33">
        <f t="shared" si="3"/>
        <v>3280</v>
      </c>
      <c r="F15" s="33">
        <f t="shared" si="3"/>
        <v>5840</v>
      </c>
      <c r="G15" s="33">
        <f t="shared" si="3"/>
        <v>5000</v>
      </c>
      <c r="H15" s="34">
        <f t="shared" si="3"/>
        <v>5500</v>
      </c>
      <c r="I15" s="33">
        <f t="shared" si="3"/>
        <v>5500</v>
      </c>
      <c r="J15" s="33">
        <f t="shared" si="3"/>
        <v>5500</v>
      </c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13.5" customHeight="1" x14ac:dyDescent="0.2">
      <c r="A16" s="35"/>
      <c r="B16" s="36">
        <v>221</v>
      </c>
      <c r="C16" s="35" t="s">
        <v>26</v>
      </c>
      <c r="D16" s="40">
        <v>4465</v>
      </c>
      <c r="E16" s="40">
        <v>2492</v>
      </c>
      <c r="F16" s="40">
        <v>3000</v>
      </c>
      <c r="G16" s="40">
        <v>3000</v>
      </c>
      <c r="H16" s="41">
        <v>3000</v>
      </c>
      <c r="I16" s="42">
        <v>3000</v>
      </c>
      <c r="J16" s="42">
        <v>3000</v>
      </c>
      <c r="K16" s="43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</row>
    <row r="17" spans="1:26" ht="13.5" customHeight="1" x14ac:dyDescent="0.2">
      <c r="A17" s="35"/>
      <c r="B17" s="36">
        <v>223</v>
      </c>
      <c r="C17" s="35" t="s">
        <v>27</v>
      </c>
      <c r="D17" s="40">
        <v>0</v>
      </c>
      <c r="E17" s="40">
        <v>0</v>
      </c>
      <c r="F17" s="40">
        <v>0</v>
      </c>
      <c r="G17" s="40">
        <v>0</v>
      </c>
      <c r="H17" s="41">
        <v>0</v>
      </c>
      <c r="I17" s="42">
        <v>0</v>
      </c>
      <c r="J17" s="42">
        <v>0</v>
      </c>
      <c r="K17" s="43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</row>
    <row r="18" spans="1:26" ht="13.5" customHeight="1" x14ac:dyDescent="0.2">
      <c r="A18" s="35"/>
      <c r="B18" s="36">
        <v>223</v>
      </c>
      <c r="C18" s="35" t="s">
        <v>28</v>
      </c>
      <c r="D18" s="40">
        <v>3694.5</v>
      </c>
      <c r="E18" s="40">
        <v>788</v>
      </c>
      <c r="F18" s="40">
        <v>2840</v>
      </c>
      <c r="G18" s="40">
        <v>2000</v>
      </c>
      <c r="H18" s="41">
        <v>2500</v>
      </c>
      <c r="I18" s="42">
        <v>2500</v>
      </c>
      <c r="J18" s="42">
        <v>2500</v>
      </c>
      <c r="K18" s="43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</row>
    <row r="19" spans="1:26" ht="13.5" customHeight="1" x14ac:dyDescent="0.2">
      <c r="A19" s="31"/>
      <c r="B19" s="32">
        <v>240</v>
      </c>
      <c r="C19" s="31" t="s">
        <v>29</v>
      </c>
      <c r="D19" s="33">
        <f t="shared" ref="D19:J19" si="4">SUM(D20)</f>
        <v>0</v>
      </c>
      <c r="E19" s="33">
        <f t="shared" si="4"/>
        <v>0</v>
      </c>
      <c r="F19" s="33">
        <f t="shared" si="4"/>
        <v>3</v>
      </c>
      <c r="G19" s="33">
        <f t="shared" si="4"/>
        <v>0</v>
      </c>
      <c r="H19" s="34">
        <f t="shared" si="4"/>
        <v>3</v>
      </c>
      <c r="I19" s="33">
        <f t="shared" si="4"/>
        <v>3</v>
      </c>
      <c r="J19" s="33">
        <f t="shared" si="4"/>
        <v>3</v>
      </c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13.5" customHeight="1" x14ac:dyDescent="0.2">
      <c r="A20" s="35"/>
      <c r="B20" s="36">
        <v>242</v>
      </c>
      <c r="C20" s="35" t="s">
        <v>30</v>
      </c>
      <c r="D20" s="40">
        <v>0</v>
      </c>
      <c r="E20" s="40">
        <v>0</v>
      </c>
      <c r="F20" s="40">
        <v>3</v>
      </c>
      <c r="G20" s="40">
        <v>0</v>
      </c>
      <c r="H20" s="41">
        <v>3</v>
      </c>
      <c r="I20" s="42">
        <v>3</v>
      </c>
      <c r="J20" s="42">
        <v>3</v>
      </c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13.5" customHeight="1" x14ac:dyDescent="0.2">
      <c r="A21" s="31"/>
      <c r="B21" s="32">
        <v>290</v>
      </c>
      <c r="C21" s="31" t="s">
        <v>31</v>
      </c>
      <c r="D21" s="33">
        <f t="shared" ref="D21:J21" si="5">SUM(D22)</f>
        <v>326.72000000000003</v>
      </c>
      <c r="E21" s="33">
        <f t="shared" si="5"/>
        <v>1763.83</v>
      </c>
      <c r="F21" s="33">
        <f t="shared" si="5"/>
        <v>8340</v>
      </c>
      <c r="G21" s="33">
        <f t="shared" si="5"/>
        <v>8300</v>
      </c>
      <c r="H21" s="34">
        <f t="shared" si="5"/>
        <v>3000</v>
      </c>
      <c r="I21" s="33">
        <f t="shared" si="5"/>
        <v>3000</v>
      </c>
      <c r="J21" s="33">
        <f t="shared" si="5"/>
        <v>3000</v>
      </c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13.5" customHeight="1" x14ac:dyDescent="0.2">
      <c r="A22" s="35"/>
      <c r="B22" s="36">
        <v>292</v>
      </c>
      <c r="C22" s="35" t="s">
        <v>32</v>
      </c>
      <c r="D22" s="40">
        <v>326.72000000000003</v>
      </c>
      <c r="E22" s="40">
        <v>1763.83</v>
      </c>
      <c r="F22" s="40">
        <v>8340</v>
      </c>
      <c r="G22" s="40">
        <v>8300</v>
      </c>
      <c r="H22" s="41">
        <v>3000</v>
      </c>
      <c r="I22" s="42">
        <v>3000</v>
      </c>
      <c r="J22" s="42">
        <v>3000</v>
      </c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16.5" customHeight="1" x14ac:dyDescent="0.2">
      <c r="A23" s="16">
        <v>300</v>
      </c>
      <c r="B23" s="16"/>
      <c r="C23" s="17" t="s">
        <v>33</v>
      </c>
      <c r="D23" s="18">
        <f t="shared" ref="D23:J24" si="6">D24</f>
        <v>680266.08</v>
      </c>
      <c r="E23" s="18">
        <f t="shared" si="6"/>
        <v>843082.56</v>
      </c>
      <c r="F23" s="18">
        <f t="shared" si="6"/>
        <v>812107</v>
      </c>
      <c r="G23" s="18">
        <f t="shared" si="6"/>
        <v>811000</v>
      </c>
      <c r="H23" s="18">
        <f t="shared" si="6"/>
        <v>736645</v>
      </c>
      <c r="I23" s="18">
        <f t="shared" si="6"/>
        <v>736645</v>
      </c>
      <c r="J23" s="18">
        <f t="shared" si="6"/>
        <v>736645</v>
      </c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13.5" customHeight="1" x14ac:dyDescent="0.2">
      <c r="A24" s="19"/>
      <c r="B24" s="44">
        <v>310</v>
      </c>
      <c r="C24" s="19" t="s">
        <v>34</v>
      </c>
      <c r="D24" s="33">
        <f t="shared" si="6"/>
        <v>680266.08</v>
      </c>
      <c r="E24" s="33">
        <f t="shared" si="6"/>
        <v>843082.56</v>
      </c>
      <c r="F24" s="33">
        <f t="shared" si="6"/>
        <v>812107</v>
      </c>
      <c r="G24" s="33">
        <f t="shared" si="6"/>
        <v>811000</v>
      </c>
      <c r="H24" s="34">
        <f t="shared" si="6"/>
        <v>736645</v>
      </c>
      <c r="I24" s="33">
        <f t="shared" si="6"/>
        <v>736645</v>
      </c>
      <c r="J24" s="33">
        <f t="shared" si="6"/>
        <v>736645</v>
      </c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13.5" customHeight="1" x14ac:dyDescent="0.2">
      <c r="A25" s="19"/>
      <c r="B25" s="20">
        <v>312</v>
      </c>
      <c r="C25" s="21" t="s">
        <v>35</v>
      </c>
      <c r="D25" s="37">
        <v>680266.08</v>
      </c>
      <c r="E25" s="37">
        <v>843082.56</v>
      </c>
      <c r="F25" s="37">
        <v>812107</v>
      </c>
      <c r="G25" s="37">
        <v>811000</v>
      </c>
      <c r="H25" s="38">
        <v>736645</v>
      </c>
      <c r="I25" s="39">
        <v>736645</v>
      </c>
      <c r="J25" s="39">
        <v>736645</v>
      </c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ht="16.5" customHeight="1" x14ac:dyDescent="0.2">
      <c r="A26" s="16" t="s">
        <v>36</v>
      </c>
      <c r="B26" s="16"/>
      <c r="C26" s="45" t="s">
        <v>37</v>
      </c>
      <c r="D26" s="46">
        <f t="shared" ref="D26:J26" si="7">D4+D11+D23</f>
        <v>1218933.8999999999</v>
      </c>
      <c r="E26" s="46">
        <f t="shared" si="7"/>
        <v>1443838.01</v>
      </c>
      <c r="F26" s="46">
        <f t="shared" si="7"/>
        <v>1443940</v>
      </c>
      <c r="G26" s="46">
        <f t="shared" si="7"/>
        <v>1439060</v>
      </c>
      <c r="H26" s="46">
        <f t="shared" si="7"/>
        <v>1358998</v>
      </c>
      <c r="I26" s="46">
        <f t="shared" si="7"/>
        <v>1359998</v>
      </c>
      <c r="J26" s="46">
        <f t="shared" si="7"/>
        <v>1360998</v>
      </c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</row>
    <row r="27" spans="1:26" ht="15.75" customHeight="1" x14ac:dyDescent="0.2"/>
    <row r="28" spans="1:26" ht="15.75" customHeight="1" x14ac:dyDescent="0.2"/>
    <row r="29" spans="1:26" ht="15.75" customHeight="1" x14ac:dyDescent="0.2"/>
    <row r="30" spans="1:26" ht="15.75" customHeight="1" x14ac:dyDescent="0.2"/>
    <row r="31" spans="1:26" ht="15.75" customHeight="1" x14ac:dyDescent="0.2"/>
    <row r="32" spans="1:26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3">
    <mergeCell ref="A2:A3"/>
    <mergeCell ref="B2:B3"/>
    <mergeCell ref="C2:C3"/>
  </mergeCells>
  <pageMargins left="0.39374999999999999" right="0.39374999999999999" top="0.75" bottom="0.75" header="0.51180555555555496" footer="0.51180555555555496"/>
  <pageSetup firstPageNumber="0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000"/>
  <sheetViews>
    <sheetView zoomScaleNormal="100" workbookViewId="0">
      <selection activeCell="J7" sqref="J7"/>
    </sheetView>
  </sheetViews>
  <sheetFormatPr defaultRowHeight="12.75" x14ac:dyDescent="0.2"/>
  <cols>
    <col min="1" max="2" width="5.42578125" customWidth="1"/>
    <col min="3" max="3" width="31.140625" customWidth="1"/>
    <col min="4" max="4" width="10" customWidth="1"/>
    <col min="5" max="10" width="12.42578125" customWidth="1"/>
    <col min="11" max="11" width="8.7109375" hidden="1" customWidth="1"/>
    <col min="12" max="26" width="7" customWidth="1"/>
    <col min="27" max="1025" width="14.42578125" customWidth="1"/>
  </cols>
  <sheetData>
    <row r="1" spans="1:26" ht="16.5" customHeight="1" x14ac:dyDescent="0.2">
      <c r="A1" s="47"/>
      <c r="B1" s="48"/>
      <c r="C1" s="10" t="s">
        <v>38</v>
      </c>
      <c r="D1" s="49"/>
      <c r="E1" s="49"/>
      <c r="F1" s="47"/>
      <c r="G1" s="47"/>
      <c r="H1" s="47"/>
      <c r="I1" s="47"/>
      <c r="J1" s="47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</row>
    <row r="2" spans="1:26" ht="16.5" customHeight="1" x14ac:dyDescent="0.2">
      <c r="A2" s="204"/>
      <c r="B2" s="204"/>
      <c r="C2" s="204" t="s">
        <v>10</v>
      </c>
      <c r="D2" s="13">
        <v>2019</v>
      </c>
      <c r="E2" s="13">
        <v>2020</v>
      </c>
      <c r="F2" s="14">
        <v>2021</v>
      </c>
      <c r="G2" s="14">
        <v>2021</v>
      </c>
      <c r="H2" s="14">
        <v>2022</v>
      </c>
      <c r="I2" s="14">
        <v>2023</v>
      </c>
      <c r="J2" s="14">
        <v>2024</v>
      </c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</row>
    <row r="3" spans="1:26" ht="27.75" customHeight="1" x14ac:dyDescent="0.2">
      <c r="A3" s="204"/>
      <c r="B3" s="204"/>
      <c r="C3" s="204"/>
      <c r="D3" s="13" t="s">
        <v>11</v>
      </c>
      <c r="E3" s="13" t="s">
        <v>11</v>
      </c>
      <c r="F3" s="15" t="s">
        <v>12</v>
      </c>
      <c r="G3" s="15" t="s">
        <v>13</v>
      </c>
      <c r="H3" s="15" t="s">
        <v>12</v>
      </c>
      <c r="I3" s="15" t="s">
        <v>12</v>
      </c>
      <c r="J3" s="15" t="s">
        <v>12</v>
      </c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</row>
    <row r="4" spans="1:26" ht="16.5" customHeight="1" x14ac:dyDescent="0.2">
      <c r="A4" s="16">
        <v>200</v>
      </c>
      <c r="B4" s="16"/>
      <c r="C4" s="17" t="s">
        <v>21</v>
      </c>
      <c r="D4" s="46">
        <f t="shared" ref="D4:J4" si="0">SUM(D5:D8)</f>
        <v>76343.31</v>
      </c>
      <c r="E4" s="46">
        <f t="shared" si="0"/>
        <v>61953.579999999994</v>
      </c>
      <c r="F4" s="46">
        <f t="shared" si="0"/>
        <v>63900</v>
      </c>
      <c r="G4" s="46">
        <f t="shared" si="0"/>
        <v>59750</v>
      </c>
      <c r="H4" s="46">
        <f t="shared" si="0"/>
        <v>62000</v>
      </c>
      <c r="I4" s="46">
        <f t="shared" si="0"/>
        <v>62000</v>
      </c>
      <c r="J4" s="46">
        <f t="shared" si="0"/>
        <v>62000</v>
      </c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</row>
    <row r="5" spans="1:26" ht="13.5" customHeight="1" x14ac:dyDescent="0.2">
      <c r="A5" s="50">
        <v>72</v>
      </c>
      <c r="B5" s="50">
        <v>210</v>
      </c>
      <c r="C5" s="51" t="s">
        <v>39</v>
      </c>
      <c r="D5" s="52">
        <v>3116.5</v>
      </c>
      <c r="E5" s="52">
        <v>3553</v>
      </c>
      <c r="F5" s="52">
        <v>2000</v>
      </c>
      <c r="G5" s="52">
        <v>2000</v>
      </c>
      <c r="H5" s="53">
        <v>2000</v>
      </c>
      <c r="I5" s="52">
        <v>2000</v>
      </c>
      <c r="J5" s="52">
        <v>2000</v>
      </c>
      <c r="K5" s="25">
        <v>3.0126E-2</v>
      </c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</row>
    <row r="6" spans="1:26" ht="13.5" customHeight="1" x14ac:dyDescent="0.2">
      <c r="A6" s="20">
        <v>72</v>
      </c>
      <c r="B6" s="20">
        <v>220</v>
      </c>
      <c r="C6" s="21" t="s">
        <v>40</v>
      </c>
      <c r="D6" s="52">
        <v>73226.81</v>
      </c>
      <c r="E6" s="52">
        <v>54836.02</v>
      </c>
      <c r="F6" s="52">
        <v>61900</v>
      </c>
      <c r="G6" s="52">
        <v>55000</v>
      </c>
      <c r="H6" s="53">
        <v>60000</v>
      </c>
      <c r="I6" s="52">
        <v>60000</v>
      </c>
      <c r="J6" s="52">
        <v>60000</v>
      </c>
      <c r="K6" s="25">
        <v>3.0126E-2</v>
      </c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</row>
    <row r="7" spans="1:26" ht="13.5" customHeight="1" x14ac:dyDescent="0.2">
      <c r="A7" s="20">
        <v>72</v>
      </c>
      <c r="B7" s="20">
        <v>240</v>
      </c>
      <c r="C7" s="21" t="s">
        <v>41</v>
      </c>
      <c r="D7" s="22">
        <v>0</v>
      </c>
      <c r="E7" s="22">
        <v>0</v>
      </c>
      <c r="F7" s="22">
        <v>0</v>
      </c>
      <c r="G7" s="22">
        <v>0</v>
      </c>
      <c r="H7" s="23">
        <v>0</v>
      </c>
      <c r="I7" s="22">
        <v>0</v>
      </c>
      <c r="J7" s="22">
        <v>0</v>
      </c>
      <c r="K7" s="25">
        <v>3.0126E-2</v>
      </c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</row>
    <row r="8" spans="1:26" ht="13.5" customHeight="1" x14ac:dyDescent="0.2">
      <c r="A8" s="20">
        <v>72</v>
      </c>
      <c r="B8" s="20">
        <v>292</v>
      </c>
      <c r="C8" s="21" t="s">
        <v>42</v>
      </c>
      <c r="D8" s="52">
        <v>0</v>
      </c>
      <c r="E8" s="52">
        <v>3564.56</v>
      </c>
      <c r="F8" s="52">
        <v>0</v>
      </c>
      <c r="G8" s="52">
        <v>2750</v>
      </c>
      <c r="H8" s="53">
        <v>0</v>
      </c>
      <c r="I8" s="52">
        <v>0</v>
      </c>
      <c r="J8" s="52">
        <v>0</v>
      </c>
      <c r="K8" s="25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</row>
    <row r="9" spans="1:26" ht="16.5" customHeight="1" x14ac:dyDescent="0.2">
      <c r="A9" s="16">
        <v>300</v>
      </c>
      <c r="B9" s="16"/>
      <c r="C9" s="17" t="s">
        <v>33</v>
      </c>
      <c r="D9" s="18">
        <f t="shared" ref="D9:J9" si="1">D10</f>
        <v>300</v>
      </c>
      <c r="E9" s="18">
        <f t="shared" si="1"/>
        <v>14412.39</v>
      </c>
      <c r="F9" s="18">
        <f t="shared" si="1"/>
        <v>0</v>
      </c>
      <c r="G9" s="18">
        <f t="shared" si="1"/>
        <v>0</v>
      </c>
      <c r="H9" s="18">
        <f t="shared" si="1"/>
        <v>0</v>
      </c>
      <c r="I9" s="18">
        <f t="shared" si="1"/>
        <v>0</v>
      </c>
      <c r="J9" s="18">
        <f t="shared" si="1"/>
        <v>0</v>
      </c>
      <c r="K9" s="25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</row>
    <row r="10" spans="1:26" ht="13.5" customHeight="1" x14ac:dyDescent="0.2">
      <c r="A10" s="20">
        <v>41</v>
      </c>
      <c r="B10" s="20">
        <v>310</v>
      </c>
      <c r="C10" s="21" t="s">
        <v>34</v>
      </c>
      <c r="D10" s="22">
        <v>300</v>
      </c>
      <c r="E10" s="22">
        <v>14412.39</v>
      </c>
      <c r="F10" s="22">
        <v>0</v>
      </c>
      <c r="G10" s="22">
        <v>0</v>
      </c>
      <c r="H10" s="23">
        <v>0</v>
      </c>
      <c r="I10" s="22">
        <v>0</v>
      </c>
      <c r="J10" s="22">
        <v>0</v>
      </c>
      <c r="K10" s="25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</row>
    <row r="11" spans="1:26" ht="16.5" customHeight="1" x14ac:dyDescent="0.2">
      <c r="A11" s="54" t="s">
        <v>43</v>
      </c>
      <c r="B11" s="54"/>
      <c r="C11" s="45" t="s">
        <v>37</v>
      </c>
      <c r="D11" s="46">
        <f t="shared" ref="D11:J11" si="2">SUM(D4,D9)</f>
        <v>76643.31</v>
      </c>
      <c r="E11" s="46">
        <f t="shared" si="2"/>
        <v>76365.97</v>
      </c>
      <c r="F11" s="46">
        <f t="shared" si="2"/>
        <v>63900</v>
      </c>
      <c r="G11" s="46">
        <f t="shared" si="2"/>
        <v>59750</v>
      </c>
      <c r="H11" s="46">
        <f t="shared" si="2"/>
        <v>62000</v>
      </c>
      <c r="I11" s="46">
        <f t="shared" si="2"/>
        <v>62000</v>
      </c>
      <c r="J11" s="46">
        <f t="shared" si="2"/>
        <v>62000</v>
      </c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</row>
    <row r="12" spans="1:26" ht="12.75" customHeight="1" x14ac:dyDescent="0.2"/>
    <row r="13" spans="1:26" ht="12.75" customHeight="1" x14ac:dyDescent="0.2"/>
    <row r="14" spans="1:26" ht="12.75" customHeight="1" x14ac:dyDescent="0.2"/>
    <row r="15" spans="1:26" ht="12.75" customHeight="1" x14ac:dyDescent="0.2"/>
    <row r="16" spans="1:26" ht="12.75" customHeight="1" x14ac:dyDescent="0.2"/>
    <row r="17" ht="12.75" customHeight="1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mergeCells count="3">
    <mergeCell ref="A2:A3"/>
    <mergeCell ref="B2:B3"/>
    <mergeCell ref="C2:C3"/>
  </mergeCells>
  <pageMargins left="0.39374999999999999" right="0.39374999999999999" top="0.75" bottom="0.75" header="0" footer="0"/>
  <pageSetup firstPageNumber="0" orientation="landscape" horizontalDpi="300" verticalDpi="300" r:id="rId1"/>
  <headerFooter>
    <oddHeader>&amp;C&amp;A</oddHeader>
    <oddFooter>&amp;CStrana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1000"/>
  <sheetViews>
    <sheetView zoomScaleNormal="100" workbookViewId="0">
      <selection activeCell="J8" sqref="J8"/>
    </sheetView>
  </sheetViews>
  <sheetFormatPr defaultRowHeight="12.75" x14ac:dyDescent="0.2"/>
  <cols>
    <col min="1" max="2" width="5.42578125" customWidth="1"/>
    <col min="3" max="3" width="41.85546875" customWidth="1"/>
    <col min="4" max="4" width="10.42578125" customWidth="1"/>
    <col min="5" max="6" width="12.42578125" customWidth="1"/>
    <col min="7" max="7" width="10.7109375" customWidth="1"/>
    <col min="8" max="8" width="11.140625" customWidth="1"/>
    <col min="9" max="9" width="11.28515625" customWidth="1"/>
    <col min="10" max="10" width="11.140625" customWidth="1"/>
    <col min="11" max="12" width="9" customWidth="1"/>
    <col min="13" max="26" width="7" customWidth="1"/>
    <col min="27" max="1025" width="14.42578125" customWidth="1"/>
  </cols>
  <sheetData>
    <row r="1" spans="1:26" ht="16.5" customHeight="1" x14ac:dyDescent="0.25">
      <c r="A1" s="55"/>
      <c r="B1" s="55"/>
      <c r="C1" s="10" t="s">
        <v>44</v>
      </c>
      <c r="D1" s="56"/>
      <c r="E1" s="56"/>
      <c r="F1" s="55"/>
      <c r="G1" s="55"/>
      <c r="H1" s="55"/>
      <c r="I1" s="55"/>
      <c r="J1" s="55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</row>
    <row r="2" spans="1:26" ht="16.5" customHeight="1" x14ac:dyDescent="0.2">
      <c r="A2" s="204"/>
      <c r="B2" s="204"/>
      <c r="C2" s="204" t="s">
        <v>10</v>
      </c>
      <c r="D2" s="13">
        <v>2019</v>
      </c>
      <c r="E2" s="13">
        <v>2020</v>
      </c>
      <c r="F2" s="14">
        <v>2021</v>
      </c>
      <c r="G2" s="14">
        <v>2021</v>
      </c>
      <c r="H2" s="14">
        <v>2022</v>
      </c>
      <c r="I2" s="14">
        <v>2023</v>
      </c>
      <c r="J2" s="14">
        <v>2024</v>
      </c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27.75" customHeight="1" x14ac:dyDescent="0.2">
      <c r="A3" s="204"/>
      <c r="B3" s="204"/>
      <c r="C3" s="204"/>
      <c r="D3" s="13" t="s">
        <v>11</v>
      </c>
      <c r="E3" s="13" t="s">
        <v>11</v>
      </c>
      <c r="F3" s="15" t="s">
        <v>12</v>
      </c>
      <c r="G3" s="15" t="s">
        <v>13</v>
      </c>
      <c r="H3" s="15" t="s">
        <v>12</v>
      </c>
      <c r="I3" s="15" t="s">
        <v>12</v>
      </c>
      <c r="J3" s="15" t="s">
        <v>12</v>
      </c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16.5" customHeight="1" x14ac:dyDescent="0.2">
      <c r="A4" s="58" t="s">
        <v>45</v>
      </c>
      <c r="B4" s="16"/>
      <c r="C4" s="59" t="s">
        <v>46</v>
      </c>
      <c r="D4" s="18">
        <f t="shared" ref="D4:J4" si="0">D5+D16++D18+D21+D25</f>
        <v>178165.47999999998</v>
      </c>
      <c r="E4" s="18">
        <f t="shared" si="0"/>
        <v>208746.92</v>
      </c>
      <c r="F4" s="18">
        <f t="shared" si="0"/>
        <v>210718</v>
      </c>
      <c r="G4" s="18">
        <f t="shared" si="0"/>
        <v>189160</v>
      </c>
      <c r="H4" s="18">
        <f t="shared" si="0"/>
        <v>213900</v>
      </c>
      <c r="I4" s="18">
        <f t="shared" si="0"/>
        <v>215200</v>
      </c>
      <c r="J4" s="18">
        <f t="shared" si="0"/>
        <v>216500</v>
      </c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13.5" customHeight="1" x14ac:dyDescent="0.2">
      <c r="A5" s="60" t="s">
        <v>47</v>
      </c>
      <c r="B5" s="13"/>
      <c r="C5" s="61" t="s">
        <v>48</v>
      </c>
      <c r="D5" s="62">
        <f t="shared" ref="D5:J5" si="1">SUM(D6:D15)</f>
        <v>167775.35999999999</v>
      </c>
      <c r="E5" s="62">
        <f t="shared" si="1"/>
        <v>193263.3</v>
      </c>
      <c r="F5" s="62">
        <f t="shared" si="1"/>
        <v>197458</v>
      </c>
      <c r="G5" s="62">
        <f t="shared" si="1"/>
        <v>175900</v>
      </c>
      <c r="H5" s="62">
        <f t="shared" si="1"/>
        <v>203600</v>
      </c>
      <c r="I5" s="62">
        <f t="shared" si="1"/>
        <v>204900</v>
      </c>
      <c r="J5" s="62">
        <f t="shared" si="1"/>
        <v>206200</v>
      </c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3.5" customHeight="1" x14ac:dyDescent="0.2">
      <c r="A6" s="63"/>
      <c r="B6" s="20">
        <v>610</v>
      </c>
      <c r="C6" s="21" t="s">
        <v>49</v>
      </c>
      <c r="D6" s="52">
        <v>80703.97</v>
      </c>
      <c r="E6" s="52">
        <v>78452.960000000006</v>
      </c>
      <c r="F6" s="52">
        <v>80670</v>
      </c>
      <c r="G6" s="52">
        <v>85000</v>
      </c>
      <c r="H6" s="53">
        <v>85500</v>
      </c>
      <c r="I6" s="64">
        <v>86500</v>
      </c>
      <c r="J6" s="64">
        <v>87500</v>
      </c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</row>
    <row r="7" spans="1:26" ht="13.5" customHeight="1" x14ac:dyDescent="0.2">
      <c r="A7" s="63"/>
      <c r="B7" s="20">
        <v>620</v>
      </c>
      <c r="C7" s="21" t="s">
        <v>50</v>
      </c>
      <c r="D7" s="52">
        <v>27373.33</v>
      </c>
      <c r="E7" s="52">
        <v>33137.1</v>
      </c>
      <c r="F7" s="52">
        <v>29161</v>
      </c>
      <c r="G7" s="52">
        <v>30200</v>
      </c>
      <c r="H7" s="53">
        <v>30300</v>
      </c>
      <c r="I7" s="64">
        <v>30600</v>
      </c>
      <c r="J7" s="64">
        <v>30900</v>
      </c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</row>
    <row r="8" spans="1:26" ht="13.5" customHeight="1" x14ac:dyDescent="0.2">
      <c r="A8" s="63"/>
      <c r="B8" s="20">
        <v>631</v>
      </c>
      <c r="C8" s="21" t="s">
        <v>51</v>
      </c>
      <c r="D8" s="52">
        <v>447.73</v>
      </c>
      <c r="E8" s="52">
        <v>769.42</v>
      </c>
      <c r="F8" s="52">
        <v>800</v>
      </c>
      <c r="G8" s="52">
        <v>800</v>
      </c>
      <c r="H8" s="53">
        <v>800</v>
      </c>
      <c r="I8" s="64">
        <v>800</v>
      </c>
      <c r="J8" s="64">
        <v>800</v>
      </c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</row>
    <row r="9" spans="1:26" ht="13.5" customHeight="1" x14ac:dyDescent="0.2">
      <c r="A9" s="63"/>
      <c r="B9" s="20">
        <v>632</v>
      </c>
      <c r="C9" s="21" t="s">
        <v>52</v>
      </c>
      <c r="D9" s="52">
        <v>15523.76</v>
      </c>
      <c r="E9" s="52">
        <v>19036.36</v>
      </c>
      <c r="F9" s="52">
        <v>16700</v>
      </c>
      <c r="G9" s="52">
        <v>13500</v>
      </c>
      <c r="H9" s="53">
        <v>16500</v>
      </c>
      <c r="I9" s="64">
        <v>16500</v>
      </c>
      <c r="J9" s="64">
        <v>16500</v>
      </c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</row>
    <row r="10" spans="1:26" ht="13.5" customHeight="1" x14ac:dyDescent="0.2">
      <c r="A10" s="63"/>
      <c r="B10" s="20">
        <v>633</v>
      </c>
      <c r="C10" s="21" t="s">
        <v>53</v>
      </c>
      <c r="D10" s="52">
        <v>7070.45</v>
      </c>
      <c r="E10" s="52">
        <v>8517.5300000000007</v>
      </c>
      <c r="F10" s="52">
        <v>10470</v>
      </c>
      <c r="G10" s="52">
        <v>10300</v>
      </c>
      <c r="H10" s="53">
        <v>7500</v>
      </c>
      <c r="I10" s="64">
        <v>7500</v>
      </c>
      <c r="J10" s="64">
        <v>7500</v>
      </c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</row>
    <row r="11" spans="1:26" ht="13.5" customHeight="1" x14ac:dyDescent="0.2">
      <c r="A11" s="63"/>
      <c r="B11" s="20">
        <v>634</v>
      </c>
      <c r="C11" s="21" t="s">
        <v>54</v>
      </c>
      <c r="D11" s="52">
        <v>0</v>
      </c>
      <c r="E11" s="52">
        <v>0</v>
      </c>
      <c r="F11" s="52">
        <v>0</v>
      </c>
      <c r="G11" s="52">
        <v>0</v>
      </c>
      <c r="H11" s="53">
        <v>0</v>
      </c>
      <c r="I11" s="64">
        <v>0</v>
      </c>
      <c r="J11" s="64">
        <v>0</v>
      </c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</row>
    <row r="12" spans="1:26" ht="13.5" customHeight="1" x14ac:dyDescent="0.2">
      <c r="A12" s="63"/>
      <c r="B12" s="20">
        <v>635</v>
      </c>
      <c r="C12" s="21" t="s">
        <v>55</v>
      </c>
      <c r="D12" s="52">
        <v>2241.5700000000002</v>
      </c>
      <c r="E12" s="52">
        <v>3402.86</v>
      </c>
      <c r="F12" s="52">
        <v>7195</v>
      </c>
      <c r="G12" s="52">
        <v>2700</v>
      </c>
      <c r="H12" s="53">
        <v>12000</v>
      </c>
      <c r="I12" s="64">
        <v>12000</v>
      </c>
      <c r="J12" s="64">
        <v>12000</v>
      </c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</row>
    <row r="13" spans="1:26" ht="13.5" customHeight="1" x14ac:dyDescent="0.2">
      <c r="A13" s="63"/>
      <c r="B13" s="20">
        <v>637</v>
      </c>
      <c r="C13" s="21" t="s">
        <v>56</v>
      </c>
      <c r="D13" s="52">
        <v>24185.279999999999</v>
      </c>
      <c r="E13" s="52">
        <v>41825.22</v>
      </c>
      <c r="F13" s="52">
        <v>40962</v>
      </c>
      <c r="G13" s="52">
        <v>29500</v>
      </c>
      <c r="H13" s="53">
        <v>39500</v>
      </c>
      <c r="I13" s="64">
        <v>39500</v>
      </c>
      <c r="J13" s="64">
        <v>39500</v>
      </c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</row>
    <row r="14" spans="1:26" ht="13.5" customHeight="1" x14ac:dyDescent="0.2">
      <c r="A14" s="63"/>
      <c r="B14" s="20">
        <v>641</v>
      </c>
      <c r="C14" s="21" t="s">
        <v>57</v>
      </c>
      <c r="D14" s="52">
        <v>100</v>
      </c>
      <c r="E14" s="52">
        <v>0</v>
      </c>
      <c r="F14" s="52">
        <v>500</v>
      </c>
      <c r="G14" s="52">
        <v>500</v>
      </c>
      <c r="H14" s="53">
        <v>500</v>
      </c>
      <c r="I14" s="64">
        <v>500</v>
      </c>
      <c r="J14" s="64">
        <v>500</v>
      </c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</row>
    <row r="15" spans="1:26" ht="13.5" customHeight="1" x14ac:dyDescent="0.2">
      <c r="A15" s="63"/>
      <c r="B15" s="20">
        <v>642</v>
      </c>
      <c r="C15" s="21" t="s">
        <v>58</v>
      </c>
      <c r="D15" s="37">
        <v>10129.27</v>
      </c>
      <c r="E15" s="37">
        <v>8121.85</v>
      </c>
      <c r="F15" s="37">
        <v>11000</v>
      </c>
      <c r="G15" s="37">
        <v>3400</v>
      </c>
      <c r="H15" s="38">
        <v>11000</v>
      </c>
      <c r="I15" s="39">
        <v>11000</v>
      </c>
      <c r="J15" s="39">
        <v>11000</v>
      </c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13.5" customHeight="1" x14ac:dyDescent="0.2">
      <c r="A16" s="65" t="s">
        <v>59</v>
      </c>
      <c r="B16" s="13"/>
      <c r="C16" s="61" t="s">
        <v>60</v>
      </c>
      <c r="D16" s="62">
        <f t="shared" ref="D16:J16" si="2">D17</f>
        <v>2637.5</v>
      </c>
      <c r="E16" s="62">
        <f t="shared" si="2"/>
        <v>4024.92</v>
      </c>
      <c r="F16" s="62">
        <f t="shared" si="2"/>
        <v>4760</v>
      </c>
      <c r="G16" s="62">
        <f t="shared" si="2"/>
        <v>4760</v>
      </c>
      <c r="H16" s="62">
        <f t="shared" si="2"/>
        <v>2000</v>
      </c>
      <c r="I16" s="62">
        <f t="shared" si="2"/>
        <v>2000</v>
      </c>
      <c r="J16" s="62">
        <f t="shared" si="2"/>
        <v>2000</v>
      </c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13.5" customHeight="1" x14ac:dyDescent="0.2">
      <c r="A17" s="66"/>
      <c r="B17" s="20">
        <v>637</v>
      </c>
      <c r="C17" s="21" t="s">
        <v>61</v>
      </c>
      <c r="D17" s="52">
        <v>2637.5</v>
      </c>
      <c r="E17" s="52">
        <v>4024.92</v>
      </c>
      <c r="F17" s="52">
        <v>4760</v>
      </c>
      <c r="G17" s="52">
        <v>4760</v>
      </c>
      <c r="H17" s="53">
        <v>2000</v>
      </c>
      <c r="I17" s="64">
        <v>2000</v>
      </c>
      <c r="J17" s="64">
        <v>2000</v>
      </c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</row>
    <row r="18" spans="1:26" ht="13.5" customHeight="1" x14ac:dyDescent="0.2">
      <c r="A18" s="65" t="s">
        <v>62</v>
      </c>
      <c r="B18" s="13"/>
      <c r="C18" s="61" t="s">
        <v>63</v>
      </c>
      <c r="D18" s="62">
        <f t="shared" ref="D18:J18" si="3">D19+D20</f>
        <v>5120.46</v>
      </c>
      <c r="E18" s="62">
        <f t="shared" si="3"/>
        <v>5609.44</v>
      </c>
      <c r="F18" s="62">
        <f t="shared" si="3"/>
        <v>0</v>
      </c>
      <c r="G18" s="62">
        <f t="shared" si="3"/>
        <v>0</v>
      </c>
      <c r="H18" s="62">
        <f t="shared" si="3"/>
        <v>0</v>
      </c>
      <c r="I18" s="62">
        <f t="shared" si="3"/>
        <v>0</v>
      </c>
      <c r="J18" s="62">
        <f t="shared" si="3"/>
        <v>0</v>
      </c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</row>
    <row r="19" spans="1:26" ht="13.5" customHeight="1" x14ac:dyDescent="0.2">
      <c r="A19" s="66"/>
      <c r="B19" s="20">
        <v>610</v>
      </c>
      <c r="C19" s="21" t="s">
        <v>49</v>
      </c>
      <c r="D19" s="52">
        <v>4842.46</v>
      </c>
      <c r="E19" s="52">
        <v>5571.08</v>
      </c>
      <c r="F19" s="52">
        <v>0</v>
      </c>
      <c r="G19" s="52">
        <v>0</v>
      </c>
      <c r="H19" s="53">
        <v>0</v>
      </c>
      <c r="I19" s="64">
        <v>0</v>
      </c>
      <c r="J19" s="64">
        <v>0</v>
      </c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</row>
    <row r="20" spans="1:26" ht="13.5" customHeight="1" x14ac:dyDescent="0.2">
      <c r="A20" s="66"/>
      <c r="B20" s="20">
        <v>630</v>
      </c>
      <c r="C20" s="21" t="s">
        <v>64</v>
      </c>
      <c r="D20" s="52">
        <v>278</v>
      </c>
      <c r="E20" s="52">
        <v>38.36</v>
      </c>
      <c r="F20" s="52">
        <v>0</v>
      </c>
      <c r="G20" s="52">
        <v>0</v>
      </c>
      <c r="H20" s="53">
        <v>0</v>
      </c>
      <c r="I20" s="64">
        <v>0</v>
      </c>
      <c r="J20" s="64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</row>
    <row r="21" spans="1:26" ht="13.5" customHeight="1" x14ac:dyDescent="0.2">
      <c r="A21" s="65" t="s">
        <v>65</v>
      </c>
      <c r="B21" s="13"/>
      <c r="C21" s="61" t="s">
        <v>66</v>
      </c>
      <c r="D21" s="62">
        <f t="shared" ref="D21:J21" si="4">D22+D23+D24</f>
        <v>1998.98</v>
      </c>
      <c r="E21" s="62">
        <f t="shared" si="4"/>
        <v>974.14</v>
      </c>
      <c r="F21" s="62">
        <f t="shared" si="4"/>
        <v>0</v>
      </c>
      <c r="G21" s="62">
        <f t="shared" si="4"/>
        <v>0</v>
      </c>
      <c r="H21" s="62">
        <f t="shared" si="4"/>
        <v>0</v>
      </c>
      <c r="I21" s="62">
        <f t="shared" si="4"/>
        <v>0</v>
      </c>
      <c r="J21" s="62">
        <f t="shared" si="4"/>
        <v>0</v>
      </c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13.5" customHeight="1" x14ac:dyDescent="0.2">
      <c r="A22" s="66"/>
      <c r="B22" s="20">
        <v>610</v>
      </c>
      <c r="C22" s="21" t="s">
        <v>67</v>
      </c>
      <c r="D22" s="52">
        <v>180</v>
      </c>
      <c r="E22" s="52">
        <v>60</v>
      </c>
      <c r="F22" s="52">
        <v>0</v>
      </c>
      <c r="G22" s="52">
        <v>0</v>
      </c>
      <c r="H22" s="53">
        <v>0</v>
      </c>
      <c r="I22" s="64">
        <v>0</v>
      </c>
      <c r="J22" s="64">
        <v>0</v>
      </c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13.5" customHeight="1" x14ac:dyDescent="0.2">
      <c r="A23" s="66"/>
      <c r="B23" s="20">
        <v>620</v>
      </c>
      <c r="C23" s="21" t="s">
        <v>50</v>
      </c>
      <c r="D23" s="52">
        <v>94.2</v>
      </c>
      <c r="E23" s="52">
        <v>42.03</v>
      </c>
      <c r="F23" s="52">
        <v>0</v>
      </c>
      <c r="G23" s="52">
        <v>0</v>
      </c>
      <c r="H23" s="53">
        <v>0</v>
      </c>
      <c r="I23" s="64">
        <v>0</v>
      </c>
      <c r="J23" s="64">
        <v>0</v>
      </c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13.5" customHeight="1" x14ac:dyDescent="0.2">
      <c r="A24" s="66"/>
      <c r="B24" s="20">
        <v>630</v>
      </c>
      <c r="C24" s="21" t="s">
        <v>64</v>
      </c>
      <c r="D24" s="52">
        <v>1724.78</v>
      </c>
      <c r="E24" s="52">
        <v>872.11</v>
      </c>
      <c r="F24" s="52">
        <v>0</v>
      </c>
      <c r="G24" s="52">
        <v>0</v>
      </c>
      <c r="H24" s="53">
        <v>0</v>
      </c>
      <c r="I24" s="64">
        <v>0</v>
      </c>
      <c r="J24" s="64">
        <v>0</v>
      </c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13.5" customHeight="1" x14ac:dyDescent="0.2">
      <c r="A25" s="65" t="s">
        <v>68</v>
      </c>
      <c r="B25" s="13"/>
      <c r="C25" s="61" t="s">
        <v>69</v>
      </c>
      <c r="D25" s="62">
        <f t="shared" ref="D25:J25" si="5">D26+D27+D28</f>
        <v>633.17999999999995</v>
      </c>
      <c r="E25" s="62">
        <f t="shared" si="5"/>
        <v>4875.12</v>
      </c>
      <c r="F25" s="62">
        <f t="shared" si="5"/>
        <v>8500</v>
      </c>
      <c r="G25" s="62">
        <f t="shared" si="5"/>
        <v>8500</v>
      </c>
      <c r="H25" s="62">
        <f t="shared" si="5"/>
        <v>8300</v>
      </c>
      <c r="I25" s="62">
        <f t="shared" si="5"/>
        <v>8300</v>
      </c>
      <c r="J25" s="62">
        <f t="shared" si="5"/>
        <v>8300</v>
      </c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ht="13.5" customHeight="1" x14ac:dyDescent="0.2">
      <c r="A26" s="67"/>
      <c r="B26" s="20">
        <v>650</v>
      </c>
      <c r="C26" s="21" t="s">
        <v>70</v>
      </c>
      <c r="D26" s="52">
        <v>0</v>
      </c>
      <c r="E26" s="52">
        <v>0</v>
      </c>
      <c r="F26" s="52">
        <v>2500</v>
      </c>
      <c r="G26" s="52">
        <v>2500</v>
      </c>
      <c r="H26" s="53">
        <v>2300</v>
      </c>
      <c r="I26" s="64">
        <v>2300</v>
      </c>
      <c r="J26" s="64">
        <v>2300</v>
      </c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ht="13.5" customHeight="1" x14ac:dyDescent="0.2">
      <c r="A27" s="66"/>
      <c r="B27" s="20">
        <v>650</v>
      </c>
      <c r="C27" s="21" t="s">
        <v>71</v>
      </c>
      <c r="D27" s="52">
        <v>633.17999999999995</v>
      </c>
      <c r="E27" s="52">
        <v>2656.9</v>
      </c>
      <c r="F27" s="52">
        <v>2100</v>
      </c>
      <c r="G27" s="52">
        <v>2100</v>
      </c>
      <c r="H27" s="53">
        <v>2100</v>
      </c>
      <c r="I27" s="64">
        <v>2100</v>
      </c>
      <c r="J27" s="64">
        <v>2100</v>
      </c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ht="13.5" customHeight="1" x14ac:dyDescent="0.2">
      <c r="A28" s="66"/>
      <c r="B28" s="20">
        <v>650</v>
      </c>
      <c r="C28" s="21" t="s">
        <v>72</v>
      </c>
      <c r="D28" s="52">
        <v>0</v>
      </c>
      <c r="E28" s="52">
        <v>2218.2199999999998</v>
      </c>
      <c r="F28" s="52">
        <v>3900</v>
      </c>
      <c r="G28" s="52">
        <v>3900</v>
      </c>
      <c r="H28" s="53">
        <v>3900</v>
      </c>
      <c r="I28" s="64">
        <v>3900</v>
      </c>
      <c r="J28" s="64">
        <v>3900</v>
      </c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13.5" customHeight="1" x14ac:dyDescent="0.2">
      <c r="A29" s="58" t="s">
        <v>73</v>
      </c>
      <c r="B29" s="68"/>
      <c r="C29" s="59" t="s">
        <v>74</v>
      </c>
      <c r="D29" s="46">
        <f t="shared" ref="D29:J30" si="6">D30</f>
        <v>0</v>
      </c>
      <c r="E29" s="46">
        <f t="shared" si="6"/>
        <v>4929.17</v>
      </c>
      <c r="F29" s="46">
        <f t="shared" si="6"/>
        <v>7262</v>
      </c>
      <c r="G29" s="46">
        <f t="shared" si="6"/>
        <v>7261</v>
      </c>
      <c r="H29" s="46">
        <f t="shared" si="6"/>
        <v>0</v>
      </c>
      <c r="I29" s="46">
        <f t="shared" si="6"/>
        <v>0</v>
      </c>
      <c r="J29" s="46">
        <f t="shared" si="6"/>
        <v>0</v>
      </c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13.5" customHeight="1" x14ac:dyDescent="0.2">
      <c r="A30" s="65" t="s">
        <v>75</v>
      </c>
      <c r="B30" s="13"/>
      <c r="C30" s="61" t="s">
        <v>74</v>
      </c>
      <c r="D30" s="69">
        <f t="shared" si="6"/>
        <v>0</v>
      </c>
      <c r="E30" s="69">
        <f t="shared" si="6"/>
        <v>4929.17</v>
      </c>
      <c r="F30" s="69">
        <f t="shared" si="6"/>
        <v>7262</v>
      </c>
      <c r="G30" s="69">
        <f t="shared" si="6"/>
        <v>7261</v>
      </c>
      <c r="H30" s="69">
        <f t="shared" si="6"/>
        <v>0</v>
      </c>
      <c r="I30" s="69">
        <f t="shared" si="6"/>
        <v>0</v>
      </c>
      <c r="J30" s="69">
        <f t="shared" si="6"/>
        <v>0</v>
      </c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13.5" customHeight="1" x14ac:dyDescent="0.2">
      <c r="A31" s="66"/>
      <c r="B31" s="20">
        <v>630</v>
      </c>
      <c r="C31" s="21" t="s">
        <v>76</v>
      </c>
      <c r="D31" s="52">
        <v>0</v>
      </c>
      <c r="E31" s="52">
        <v>4929.17</v>
      </c>
      <c r="F31" s="52">
        <v>7262</v>
      </c>
      <c r="G31" s="52">
        <v>7261</v>
      </c>
      <c r="H31" s="53">
        <v>0</v>
      </c>
      <c r="I31" s="64">
        <v>0</v>
      </c>
      <c r="J31" s="64">
        <v>0</v>
      </c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ht="16.5" customHeight="1" x14ac:dyDescent="0.2">
      <c r="A32" s="58" t="s">
        <v>77</v>
      </c>
      <c r="B32" s="16"/>
      <c r="C32" s="59" t="s">
        <v>78</v>
      </c>
      <c r="D32" s="18">
        <f t="shared" ref="D32:J32" si="7">D33</f>
        <v>4351.92</v>
      </c>
      <c r="E32" s="18">
        <f t="shared" si="7"/>
        <v>2589.5</v>
      </c>
      <c r="F32" s="18">
        <f t="shared" si="7"/>
        <v>4180</v>
      </c>
      <c r="G32" s="18">
        <f t="shared" si="7"/>
        <v>3180</v>
      </c>
      <c r="H32" s="18">
        <f t="shared" si="7"/>
        <v>4150</v>
      </c>
      <c r="I32" s="18">
        <f t="shared" si="7"/>
        <v>4150</v>
      </c>
      <c r="J32" s="18">
        <f t="shared" si="7"/>
        <v>4150</v>
      </c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ht="13.5" customHeight="1" x14ac:dyDescent="0.2">
      <c r="A33" s="65" t="s">
        <v>79</v>
      </c>
      <c r="B33" s="13"/>
      <c r="C33" s="61" t="s">
        <v>80</v>
      </c>
      <c r="D33" s="62">
        <f t="shared" ref="D33:J33" si="8">D34+D35</f>
        <v>4351.92</v>
      </c>
      <c r="E33" s="62">
        <f t="shared" si="8"/>
        <v>2589.5</v>
      </c>
      <c r="F33" s="62">
        <f t="shared" si="8"/>
        <v>4180</v>
      </c>
      <c r="G33" s="62">
        <f t="shared" si="8"/>
        <v>3180</v>
      </c>
      <c r="H33" s="62">
        <f t="shared" si="8"/>
        <v>4150</v>
      </c>
      <c r="I33" s="62">
        <f t="shared" si="8"/>
        <v>4150</v>
      </c>
      <c r="J33" s="62">
        <f t="shared" si="8"/>
        <v>4150</v>
      </c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ht="13.5" customHeight="1" x14ac:dyDescent="0.2">
      <c r="A34" s="66"/>
      <c r="B34" s="20">
        <v>630</v>
      </c>
      <c r="C34" s="21" t="s">
        <v>81</v>
      </c>
      <c r="D34" s="37">
        <v>3351.92</v>
      </c>
      <c r="E34" s="37">
        <v>2589.5</v>
      </c>
      <c r="F34" s="37">
        <v>3180</v>
      </c>
      <c r="G34" s="37">
        <v>3180</v>
      </c>
      <c r="H34" s="38">
        <v>3150</v>
      </c>
      <c r="I34" s="39">
        <v>3150</v>
      </c>
      <c r="J34" s="39">
        <v>3150</v>
      </c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ht="13.5" customHeight="1" x14ac:dyDescent="0.2">
      <c r="A35" s="66"/>
      <c r="B35" s="20">
        <v>640</v>
      </c>
      <c r="C35" s="21" t="s">
        <v>82</v>
      </c>
      <c r="D35" s="37">
        <v>1000</v>
      </c>
      <c r="E35" s="37">
        <v>0</v>
      </c>
      <c r="F35" s="37">
        <v>1000</v>
      </c>
      <c r="G35" s="37">
        <v>0</v>
      </c>
      <c r="H35" s="38">
        <v>1000</v>
      </c>
      <c r="I35" s="39">
        <v>1000</v>
      </c>
      <c r="J35" s="39">
        <v>1000</v>
      </c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ht="16.5" customHeight="1" x14ac:dyDescent="0.2">
      <c r="A36" s="58" t="s">
        <v>83</v>
      </c>
      <c r="B36" s="68"/>
      <c r="C36" s="59" t="s">
        <v>84</v>
      </c>
      <c r="D36" s="18">
        <f t="shared" ref="D36:J36" si="9">D37</f>
        <v>8499.119999999999</v>
      </c>
      <c r="E36" s="18">
        <f t="shared" si="9"/>
        <v>7623.09</v>
      </c>
      <c r="F36" s="18">
        <f t="shared" si="9"/>
        <v>16700</v>
      </c>
      <c r="G36" s="18">
        <f t="shared" si="9"/>
        <v>16670</v>
      </c>
      <c r="H36" s="18">
        <f t="shared" si="9"/>
        <v>5750</v>
      </c>
      <c r="I36" s="18">
        <f t="shared" si="9"/>
        <v>5750</v>
      </c>
      <c r="J36" s="18">
        <f t="shared" si="9"/>
        <v>5750</v>
      </c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ht="13.5" customHeight="1" x14ac:dyDescent="0.2">
      <c r="A37" s="65" t="s">
        <v>85</v>
      </c>
      <c r="B37" s="13"/>
      <c r="C37" s="61" t="s">
        <v>86</v>
      </c>
      <c r="D37" s="62">
        <f t="shared" ref="D37:J37" si="10">D38+D39</f>
        <v>8499.119999999999</v>
      </c>
      <c r="E37" s="62">
        <f t="shared" si="10"/>
        <v>7623.09</v>
      </c>
      <c r="F37" s="62">
        <f t="shared" si="10"/>
        <v>16700</v>
      </c>
      <c r="G37" s="62">
        <f t="shared" si="10"/>
        <v>16670</v>
      </c>
      <c r="H37" s="62">
        <f t="shared" si="10"/>
        <v>5750</v>
      </c>
      <c r="I37" s="62">
        <f t="shared" si="10"/>
        <v>5750</v>
      </c>
      <c r="J37" s="62">
        <f t="shared" si="10"/>
        <v>5750</v>
      </c>
      <c r="K37" s="70"/>
      <c r="L37" s="70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ht="13.5" customHeight="1" x14ac:dyDescent="0.2">
      <c r="A38" s="66"/>
      <c r="B38" s="20">
        <v>630</v>
      </c>
      <c r="C38" s="21" t="s">
        <v>87</v>
      </c>
      <c r="D38" s="37">
        <v>7782.12</v>
      </c>
      <c r="E38" s="37">
        <v>6906.09</v>
      </c>
      <c r="F38" s="37">
        <v>15950</v>
      </c>
      <c r="G38" s="37">
        <v>15950</v>
      </c>
      <c r="H38" s="38">
        <v>5000</v>
      </c>
      <c r="I38" s="37">
        <v>5000</v>
      </c>
      <c r="J38" s="37">
        <v>5000</v>
      </c>
      <c r="K38" s="70"/>
      <c r="L38" s="70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ht="13.5" customHeight="1" x14ac:dyDescent="0.2">
      <c r="A39" s="66"/>
      <c r="B39" s="20">
        <v>640</v>
      </c>
      <c r="C39" s="21" t="s">
        <v>88</v>
      </c>
      <c r="D39" s="52">
        <v>717</v>
      </c>
      <c r="E39" s="52">
        <v>717</v>
      </c>
      <c r="F39" s="52">
        <v>750</v>
      </c>
      <c r="G39" s="52">
        <v>720</v>
      </c>
      <c r="H39" s="53">
        <v>750</v>
      </c>
      <c r="I39" s="52">
        <v>750</v>
      </c>
      <c r="J39" s="52">
        <v>750</v>
      </c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</row>
    <row r="40" spans="1:26" ht="16.5" customHeight="1" x14ac:dyDescent="0.2">
      <c r="A40" s="58" t="s">
        <v>89</v>
      </c>
      <c r="B40" s="68"/>
      <c r="C40" s="59" t="s">
        <v>90</v>
      </c>
      <c r="D40" s="18">
        <f t="shared" ref="D40:J40" si="11">D41+D43</f>
        <v>41667.06</v>
      </c>
      <c r="E40" s="18">
        <f t="shared" si="11"/>
        <v>114614.63</v>
      </c>
      <c r="F40" s="18">
        <f t="shared" si="11"/>
        <v>42524</v>
      </c>
      <c r="G40" s="18">
        <f t="shared" si="11"/>
        <v>42520</v>
      </c>
      <c r="H40" s="18">
        <f t="shared" si="11"/>
        <v>42500</v>
      </c>
      <c r="I40" s="18">
        <f t="shared" si="11"/>
        <v>42500</v>
      </c>
      <c r="J40" s="18">
        <f t="shared" si="11"/>
        <v>42500</v>
      </c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ht="14.25" customHeight="1" x14ac:dyDescent="0.2">
      <c r="A41" s="65" t="s">
        <v>91</v>
      </c>
      <c r="B41" s="13"/>
      <c r="C41" s="61" t="s">
        <v>92</v>
      </c>
      <c r="D41" s="62">
        <f t="shared" ref="D41:J41" si="12">D42</f>
        <v>41667.06</v>
      </c>
      <c r="E41" s="62">
        <f t="shared" si="12"/>
        <v>40344.82</v>
      </c>
      <c r="F41" s="62">
        <f t="shared" si="12"/>
        <v>42524</v>
      </c>
      <c r="G41" s="62">
        <f t="shared" si="12"/>
        <v>42520</v>
      </c>
      <c r="H41" s="62">
        <f t="shared" si="12"/>
        <v>42500</v>
      </c>
      <c r="I41" s="62">
        <f t="shared" si="12"/>
        <v>42500</v>
      </c>
      <c r="J41" s="62">
        <f t="shared" si="12"/>
        <v>42500</v>
      </c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14.25" customHeight="1" x14ac:dyDescent="0.2">
      <c r="A42" s="66"/>
      <c r="B42" s="20">
        <v>630</v>
      </c>
      <c r="C42" s="21" t="s">
        <v>93</v>
      </c>
      <c r="D42" s="52">
        <v>41667.06</v>
      </c>
      <c r="E42" s="52">
        <v>40344.82</v>
      </c>
      <c r="F42" s="52">
        <v>42524</v>
      </c>
      <c r="G42" s="52">
        <v>42520</v>
      </c>
      <c r="H42" s="53">
        <v>42500</v>
      </c>
      <c r="I42" s="64">
        <v>42500</v>
      </c>
      <c r="J42" s="64">
        <v>42500</v>
      </c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15.75" customHeight="1" x14ac:dyDescent="0.2">
      <c r="A43" s="71" t="s">
        <v>94</v>
      </c>
      <c r="B43" s="13"/>
      <c r="C43" s="61" t="s">
        <v>95</v>
      </c>
      <c r="D43" s="62">
        <f t="shared" ref="D43:J43" si="13">D44</f>
        <v>0</v>
      </c>
      <c r="E43" s="62">
        <f t="shared" si="13"/>
        <v>74269.81</v>
      </c>
      <c r="F43" s="62">
        <f t="shared" si="13"/>
        <v>0</v>
      </c>
      <c r="G43" s="62">
        <f t="shared" si="13"/>
        <v>0</v>
      </c>
      <c r="H43" s="62">
        <f t="shared" si="13"/>
        <v>0</v>
      </c>
      <c r="I43" s="62">
        <f t="shared" si="13"/>
        <v>0</v>
      </c>
      <c r="J43" s="62">
        <f t="shared" si="13"/>
        <v>0</v>
      </c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</row>
    <row r="44" spans="1:26" ht="15.75" customHeight="1" x14ac:dyDescent="0.2">
      <c r="A44" s="63"/>
      <c r="B44" s="44">
        <v>600</v>
      </c>
      <c r="C44" s="21" t="s">
        <v>96</v>
      </c>
      <c r="D44" s="52">
        <v>0</v>
      </c>
      <c r="E44" s="52">
        <v>74269.81</v>
      </c>
      <c r="F44" s="52">
        <v>0</v>
      </c>
      <c r="G44" s="52">
        <v>0</v>
      </c>
      <c r="H44" s="53">
        <v>0</v>
      </c>
      <c r="I44" s="64">
        <v>0</v>
      </c>
      <c r="J44" s="64">
        <v>0</v>
      </c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</row>
    <row r="45" spans="1:26" ht="16.5" customHeight="1" x14ac:dyDescent="0.2">
      <c r="A45" s="58" t="s">
        <v>97</v>
      </c>
      <c r="B45" s="68"/>
      <c r="C45" s="59" t="s">
        <v>98</v>
      </c>
      <c r="D45" s="18">
        <f t="shared" ref="D45:J45" si="14">D46+D48+D53</f>
        <v>31032.100000000002</v>
      </c>
      <c r="E45" s="18">
        <f t="shared" si="14"/>
        <v>35025.32</v>
      </c>
      <c r="F45" s="18">
        <f t="shared" si="14"/>
        <v>32870</v>
      </c>
      <c r="G45" s="18">
        <f t="shared" si="14"/>
        <v>32840</v>
      </c>
      <c r="H45" s="18">
        <f t="shared" si="14"/>
        <v>25650</v>
      </c>
      <c r="I45" s="18">
        <f t="shared" si="14"/>
        <v>25650</v>
      </c>
      <c r="J45" s="18">
        <f t="shared" si="14"/>
        <v>25650</v>
      </c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16.5" customHeight="1" x14ac:dyDescent="0.2">
      <c r="A46" s="71" t="s">
        <v>99</v>
      </c>
      <c r="B46" s="72"/>
      <c r="C46" s="61" t="s">
        <v>100</v>
      </c>
      <c r="D46" s="73">
        <f t="shared" ref="D46:J46" si="15">D47</f>
        <v>0</v>
      </c>
      <c r="E46" s="73">
        <f t="shared" si="15"/>
        <v>317.83999999999997</v>
      </c>
      <c r="F46" s="73">
        <f t="shared" si="15"/>
        <v>1350</v>
      </c>
      <c r="G46" s="73">
        <f t="shared" si="15"/>
        <v>1350</v>
      </c>
      <c r="H46" s="73">
        <f t="shared" si="15"/>
        <v>1350</v>
      </c>
      <c r="I46" s="73">
        <f t="shared" si="15"/>
        <v>1350</v>
      </c>
      <c r="J46" s="73">
        <f t="shared" si="15"/>
        <v>1350</v>
      </c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16.5" customHeight="1" x14ac:dyDescent="0.2">
      <c r="A47" s="74"/>
      <c r="B47" s="75">
        <v>630</v>
      </c>
      <c r="C47" s="21" t="s">
        <v>101</v>
      </c>
      <c r="D47" s="22">
        <v>0</v>
      </c>
      <c r="E47" s="22">
        <v>317.83999999999997</v>
      </c>
      <c r="F47" s="22">
        <v>1350</v>
      </c>
      <c r="G47" s="22">
        <v>1350</v>
      </c>
      <c r="H47" s="22">
        <v>1350</v>
      </c>
      <c r="I47" s="22">
        <v>1350</v>
      </c>
      <c r="J47" s="22">
        <v>1350</v>
      </c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ht="16.5" customHeight="1" x14ac:dyDescent="0.2">
      <c r="A48" s="71" t="s">
        <v>102</v>
      </c>
      <c r="B48" s="72"/>
      <c r="C48" s="61" t="s">
        <v>103</v>
      </c>
      <c r="D48" s="73">
        <f t="shared" ref="D48:J48" si="16">D49+D50+D51+D52</f>
        <v>24641.31</v>
      </c>
      <c r="E48" s="73">
        <f t="shared" si="16"/>
        <v>27053.519999999997</v>
      </c>
      <c r="F48" s="73">
        <f t="shared" si="16"/>
        <v>22540</v>
      </c>
      <c r="G48" s="73">
        <f t="shared" si="16"/>
        <v>22540</v>
      </c>
      <c r="H48" s="73">
        <f t="shared" si="16"/>
        <v>19300</v>
      </c>
      <c r="I48" s="73">
        <f t="shared" si="16"/>
        <v>19300</v>
      </c>
      <c r="J48" s="73">
        <f t="shared" si="16"/>
        <v>19300</v>
      </c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ht="13.5" customHeight="1" x14ac:dyDescent="0.2">
      <c r="A49" s="76"/>
      <c r="B49" s="30">
        <v>610</v>
      </c>
      <c r="C49" s="77" t="s">
        <v>104</v>
      </c>
      <c r="D49" s="78">
        <v>7674.01</v>
      </c>
      <c r="E49" s="78">
        <v>9889.0499999999993</v>
      </c>
      <c r="F49" s="78">
        <v>7500</v>
      </c>
      <c r="G49" s="78">
        <v>7500</v>
      </c>
      <c r="H49" s="79">
        <v>10500</v>
      </c>
      <c r="I49" s="78">
        <v>10500</v>
      </c>
      <c r="J49" s="78">
        <v>10500</v>
      </c>
      <c r="K49" s="80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ht="13.5" customHeight="1" x14ac:dyDescent="0.2">
      <c r="A50" s="76"/>
      <c r="B50" s="30">
        <v>620</v>
      </c>
      <c r="C50" s="77" t="s">
        <v>105</v>
      </c>
      <c r="D50" s="78">
        <v>3637.51</v>
      </c>
      <c r="E50" s="78">
        <v>3676.92</v>
      </c>
      <c r="F50" s="78">
        <v>3080</v>
      </c>
      <c r="G50" s="78">
        <v>3080</v>
      </c>
      <c r="H50" s="79">
        <v>5400</v>
      </c>
      <c r="I50" s="78">
        <v>5400</v>
      </c>
      <c r="J50" s="78">
        <v>5400</v>
      </c>
      <c r="K50" s="80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ht="13.5" customHeight="1" x14ac:dyDescent="0.2">
      <c r="A51" s="76"/>
      <c r="B51" s="75">
        <v>630</v>
      </c>
      <c r="C51" s="81" t="s">
        <v>106</v>
      </c>
      <c r="D51" s="37">
        <v>12929.79</v>
      </c>
      <c r="E51" s="37">
        <v>13087.55</v>
      </c>
      <c r="F51" s="37">
        <v>11560</v>
      </c>
      <c r="G51" s="37">
        <v>11560</v>
      </c>
      <c r="H51" s="38">
        <v>3000</v>
      </c>
      <c r="I51" s="37">
        <v>3000</v>
      </c>
      <c r="J51" s="37">
        <v>3000</v>
      </c>
      <c r="K51" s="80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13.5" customHeight="1" x14ac:dyDescent="0.25">
      <c r="A52" s="76"/>
      <c r="B52" s="30">
        <v>640</v>
      </c>
      <c r="C52" s="82" t="s">
        <v>58</v>
      </c>
      <c r="D52" s="83">
        <v>400</v>
      </c>
      <c r="E52" s="83">
        <v>400</v>
      </c>
      <c r="F52" s="83">
        <v>400</v>
      </c>
      <c r="G52" s="83">
        <v>400</v>
      </c>
      <c r="H52" s="84">
        <v>400</v>
      </c>
      <c r="I52" s="83">
        <v>400</v>
      </c>
      <c r="J52" s="83">
        <v>400</v>
      </c>
      <c r="K52" s="80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13.5" customHeight="1" x14ac:dyDescent="0.2">
      <c r="A53" s="71" t="s">
        <v>107</v>
      </c>
      <c r="B53" s="13"/>
      <c r="C53" s="61" t="s">
        <v>108</v>
      </c>
      <c r="D53" s="62">
        <f t="shared" ref="D53:J53" si="17">D54</f>
        <v>6390.79</v>
      </c>
      <c r="E53" s="62">
        <f t="shared" si="17"/>
        <v>7653.96</v>
      </c>
      <c r="F53" s="62">
        <f t="shared" si="17"/>
        <v>8980</v>
      </c>
      <c r="G53" s="62">
        <f t="shared" si="17"/>
        <v>8950</v>
      </c>
      <c r="H53" s="62">
        <f t="shared" si="17"/>
        <v>5000</v>
      </c>
      <c r="I53" s="62">
        <f t="shared" si="17"/>
        <v>5000</v>
      </c>
      <c r="J53" s="62">
        <f t="shared" si="17"/>
        <v>5000</v>
      </c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13.5" customHeight="1" x14ac:dyDescent="0.2">
      <c r="A54" s="66"/>
      <c r="B54" s="20">
        <v>630</v>
      </c>
      <c r="C54" s="21" t="s">
        <v>109</v>
      </c>
      <c r="D54" s="37">
        <v>6390.79</v>
      </c>
      <c r="E54" s="37">
        <v>7653.96</v>
      </c>
      <c r="F54" s="52">
        <v>8980</v>
      </c>
      <c r="G54" s="37">
        <v>8950</v>
      </c>
      <c r="H54" s="53">
        <v>5000</v>
      </c>
      <c r="I54" s="52">
        <v>5000</v>
      </c>
      <c r="J54" s="52">
        <v>5000</v>
      </c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</row>
    <row r="55" spans="1:26" ht="13.5" customHeight="1" x14ac:dyDescent="0.2">
      <c r="A55" s="58" t="s">
        <v>110</v>
      </c>
      <c r="B55" s="68"/>
      <c r="C55" s="59" t="s">
        <v>111</v>
      </c>
      <c r="D55" s="18">
        <f t="shared" ref="D55:J56" si="18">D56</f>
        <v>1756.15</v>
      </c>
      <c r="E55" s="18">
        <f t="shared" si="18"/>
        <v>540.41999999999996</v>
      </c>
      <c r="F55" s="18">
        <f t="shared" si="18"/>
        <v>1900</v>
      </c>
      <c r="G55" s="18">
        <f t="shared" si="18"/>
        <v>900</v>
      </c>
      <c r="H55" s="18">
        <f t="shared" si="18"/>
        <v>1750</v>
      </c>
      <c r="I55" s="18">
        <f t="shared" si="18"/>
        <v>1750</v>
      </c>
      <c r="J55" s="18">
        <f t="shared" si="18"/>
        <v>1750</v>
      </c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</row>
    <row r="56" spans="1:26" ht="13.5" customHeight="1" x14ac:dyDescent="0.2">
      <c r="A56" s="85" t="s">
        <v>112</v>
      </c>
      <c r="B56" s="86"/>
      <c r="C56" s="61" t="s">
        <v>113</v>
      </c>
      <c r="D56" s="87">
        <f t="shared" si="18"/>
        <v>1756.15</v>
      </c>
      <c r="E56" s="87">
        <f t="shared" si="18"/>
        <v>540.41999999999996</v>
      </c>
      <c r="F56" s="87">
        <f t="shared" si="18"/>
        <v>1900</v>
      </c>
      <c r="G56" s="87">
        <f t="shared" si="18"/>
        <v>900</v>
      </c>
      <c r="H56" s="87">
        <f t="shared" si="18"/>
        <v>1750</v>
      </c>
      <c r="I56" s="87">
        <f t="shared" si="18"/>
        <v>1750</v>
      </c>
      <c r="J56" s="87">
        <f t="shared" si="18"/>
        <v>1750</v>
      </c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</row>
    <row r="57" spans="1:26" ht="13.5" customHeight="1" x14ac:dyDescent="0.2">
      <c r="A57" s="66"/>
      <c r="B57" s="20">
        <v>630</v>
      </c>
      <c r="C57" s="21" t="s">
        <v>114</v>
      </c>
      <c r="D57" s="37">
        <v>1756.15</v>
      </c>
      <c r="E57" s="37">
        <v>540.41999999999996</v>
      </c>
      <c r="F57" s="52">
        <v>1900</v>
      </c>
      <c r="G57" s="37">
        <v>900</v>
      </c>
      <c r="H57" s="53">
        <v>1750</v>
      </c>
      <c r="I57" s="52">
        <v>1750</v>
      </c>
      <c r="J57" s="52">
        <v>1750</v>
      </c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</row>
    <row r="58" spans="1:26" ht="16.5" customHeight="1" x14ac:dyDescent="0.2">
      <c r="A58" s="58" t="s">
        <v>115</v>
      </c>
      <c r="B58" s="88"/>
      <c r="C58" s="59" t="s">
        <v>116</v>
      </c>
      <c r="D58" s="18">
        <f t="shared" ref="D58:J58" si="19">D59+D64+D69+D71</f>
        <v>60616.929999999993</v>
      </c>
      <c r="E58" s="18">
        <f t="shared" si="19"/>
        <v>58659.740000000005</v>
      </c>
      <c r="F58" s="18">
        <f t="shared" si="19"/>
        <v>42571</v>
      </c>
      <c r="G58" s="18">
        <f t="shared" si="19"/>
        <v>29565</v>
      </c>
      <c r="H58" s="18">
        <f t="shared" si="19"/>
        <v>38600</v>
      </c>
      <c r="I58" s="18">
        <f t="shared" si="19"/>
        <v>38600</v>
      </c>
      <c r="J58" s="18">
        <f t="shared" si="19"/>
        <v>38600</v>
      </c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13.5" customHeight="1" x14ac:dyDescent="0.2">
      <c r="A59" s="65" t="s">
        <v>117</v>
      </c>
      <c r="B59" s="13"/>
      <c r="C59" s="61" t="s">
        <v>118</v>
      </c>
      <c r="D59" s="62">
        <f t="shared" ref="D59:J59" si="20">D60+D61+D62+D63</f>
        <v>11574.38</v>
      </c>
      <c r="E59" s="62">
        <f t="shared" si="20"/>
        <v>4783.57</v>
      </c>
      <c r="F59" s="62">
        <f t="shared" si="20"/>
        <v>11550</v>
      </c>
      <c r="G59" s="62">
        <f t="shared" si="20"/>
        <v>4605</v>
      </c>
      <c r="H59" s="62">
        <f t="shared" si="20"/>
        <v>10450</v>
      </c>
      <c r="I59" s="62">
        <f t="shared" si="20"/>
        <v>10450</v>
      </c>
      <c r="J59" s="62">
        <f t="shared" si="20"/>
        <v>10450</v>
      </c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13.5" customHeight="1" x14ac:dyDescent="0.2">
      <c r="A60" s="67"/>
      <c r="B60" s="20">
        <v>610</v>
      </c>
      <c r="C60" s="21" t="s">
        <v>119</v>
      </c>
      <c r="D60" s="37">
        <v>0</v>
      </c>
      <c r="E60" s="37">
        <v>106.43</v>
      </c>
      <c r="F60" s="37">
        <v>0</v>
      </c>
      <c r="G60" s="37">
        <v>0</v>
      </c>
      <c r="H60" s="38">
        <v>0</v>
      </c>
      <c r="I60" s="37">
        <v>0</v>
      </c>
      <c r="J60" s="37">
        <v>0</v>
      </c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13.5" customHeight="1" x14ac:dyDescent="0.2">
      <c r="A61" s="67"/>
      <c r="B61" s="20">
        <v>620</v>
      </c>
      <c r="C61" s="21" t="s">
        <v>120</v>
      </c>
      <c r="D61" s="37">
        <v>5.2</v>
      </c>
      <c r="E61" s="37">
        <v>2.6</v>
      </c>
      <c r="F61" s="37">
        <v>50</v>
      </c>
      <c r="G61" s="37">
        <v>5</v>
      </c>
      <c r="H61" s="38">
        <v>50</v>
      </c>
      <c r="I61" s="37">
        <v>50</v>
      </c>
      <c r="J61" s="37">
        <v>50</v>
      </c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13.5" customHeight="1" x14ac:dyDescent="0.2">
      <c r="A62" s="66"/>
      <c r="B62" s="20">
        <v>630</v>
      </c>
      <c r="C62" s="21" t="s">
        <v>121</v>
      </c>
      <c r="D62" s="37">
        <v>2669.18</v>
      </c>
      <c r="E62" s="37">
        <v>2674.54</v>
      </c>
      <c r="F62" s="37">
        <v>2600</v>
      </c>
      <c r="G62" s="37">
        <v>2600</v>
      </c>
      <c r="H62" s="38">
        <v>1500</v>
      </c>
      <c r="I62" s="39">
        <v>1500</v>
      </c>
      <c r="J62" s="39">
        <v>1500</v>
      </c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13.5" customHeight="1" x14ac:dyDescent="0.2">
      <c r="A63" s="66"/>
      <c r="B63" s="20">
        <v>640</v>
      </c>
      <c r="C63" s="21" t="s">
        <v>122</v>
      </c>
      <c r="D63" s="37">
        <v>8900</v>
      </c>
      <c r="E63" s="37">
        <v>2000</v>
      </c>
      <c r="F63" s="37">
        <v>8900</v>
      </c>
      <c r="G63" s="37">
        <v>2000</v>
      </c>
      <c r="H63" s="38">
        <v>8900</v>
      </c>
      <c r="I63" s="39">
        <v>8900</v>
      </c>
      <c r="J63" s="39">
        <v>8900</v>
      </c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13.5" customHeight="1" x14ac:dyDescent="0.2">
      <c r="A64" s="65" t="s">
        <v>123</v>
      </c>
      <c r="B64" s="13"/>
      <c r="C64" s="61" t="s">
        <v>124</v>
      </c>
      <c r="D64" s="62">
        <f t="shared" ref="D64:J64" si="21">D65++D66+D67+D68</f>
        <v>41784.939999999995</v>
      </c>
      <c r="E64" s="62">
        <f t="shared" si="21"/>
        <v>31618.260000000002</v>
      </c>
      <c r="F64" s="62">
        <f t="shared" si="21"/>
        <v>22771</v>
      </c>
      <c r="G64" s="62">
        <f t="shared" si="21"/>
        <v>18650</v>
      </c>
      <c r="H64" s="62">
        <f t="shared" si="21"/>
        <v>20200</v>
      </c>
      <c r="I64" s="62">
        <f t="shared" si="21"/>
        <v>20200</v>
      </c>
      <c r="J64" s="62">
        <f t="shared" si="21"/>
        <v>20200</v>
      </c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13.5" customHeight="1" x14ac:dyDescent="0.2">
      <c r="A65" s="66"/>
      <c r="B65" s="30">
        <v>610</v>
      </c>
      <c r="C65" s="12" t="s">
        <v>125</v>
      </c>
      <c r="D65" s="37">
        <v>5200.92</v>
      </c>
      <c r="E65" s="37">
        <v>4768.05</v>
      </c>
      <c r="F65" s="37">
        <v>4600</v>
      </c>
      <c r="G65" s="37">
        <v>1600</v>
      </c>
      <c r="H65" s="38">
        <v>8300</v>
      </c>
      <c r="I65" s="39">
        <v>8300</v>
      </c>
      <c r="J65" s="39">
        <v>8300</v>
      </c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13.5" customHeight="1" x14ac:dyDescent="0.2">
      <c r="A66" s="66"/>
      <c r="B66" s="30">
        <v>620</v>
      </c>
      <c r="C66" s="12" t="s">
        <v>126</v>
      </c>
      <c r="D66" s="37">
        <v>1534.06</v>
      </c>
      <c r="E66" s="37">
        <v>1552.94</v>
      </c>
      <c r="F66" s="37">
        <v>1700</v>
      </c>
      <c r="G66" s="37">
        <v>600</v>
      </c>
      <c r="H66" s="38">
        <v>3000</v>
      </c>
      <c r="I66" s="39">
        <v>3000</v>
      </c>
      <c r="J66" s="39">
        <v>3000</v>
      </c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13.5" customHeight="1" x14ac:dyDescent="0.2">
      <c r="A67" s="76"/>
      <c r="B67" s="75">
        <v>630</v>
      </c>
      <c r="C67" s="21" t="s">
        <v>127</v>
      </c>
      <c r="D67" s="37">
        <v>32622.76</v>
      </c>
      <c r="E67" s="37">
        <v>25097.27</v>
      </c>
      <c r="F67" s="37">
        <v>14471</v>
      </c>
      <c r="G67" s="37">
        <v>14450</v>
      </c>
      <c r="H67" s="38">
        <v>6900</v>
      </c>
      <c r="I67" s="39">
        <v>6900</v>
      </c>
      <c r="J67" s="39">
        <v>6900</v>
      </c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13.5" customHeight="1" x14ac:dyDescent="0.2">
      <c r="A68" s="66"/>
      <c r="B68" s="20">
        <v>640</v>
      </c>
      <c r="C68" s="21" t="s">
        <v>128</v>
      </c>
      <c r="D68" s="52">
        <v>2427.1999999999998</v>
      </c>
      <c r="E68" s="52">
        <v>200</v>
      </c>
      <c r="F68" s="52">
        <v>2000</v>
      </c>
      <c r="G68" s="52">
        <v>2000</v>
      </c>
      <c r="H68" s="53">
        <v>2000</v>
      </c>
      <c r="I68" s="64">
        <v>2000</v>
      </c>
      <c r="J68" s="64">
        <v>2000</v>
      </c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</row>
    <row r="69" spans="1:26" ht="13.5" customHeight="1" x14ac:dyDescent="0.2">
      <c r="A69" s="65" t="s">
        <v>129</v>
      </c>
      <c r="B69" s="13"/>
      <c r="C69" s="61" t="s">
        <v>130</v>
      </c>
      <c r="D69" s="62">
        <f t="shared" ref="D69:J69" si="22">D70</f>
        <v>1437</v>
      </c>
      <c r="E69" s="62">
        <f t="shared" si="22"/>
        <v>15761.94</v>
      </c>
      <c r="F69" s="62">
        <f t="shared" si="22"/>
        <v>500</v>
      </c>
      <c r="G69" s="62">
        <f t="shared" si="22"/>
        <v>60</v>
      </c>
      <c r="H69" s="62">
        <f t="shared" si="22"/>
        <v>200</v>
      </c>
      <c r="I69" s="62">
        <f t="shared" si="22"/>
        <v>200</v>
      </c>
      <c r="J69" s="62">
        <f t="shared" si="22"/>
        <v>200</v>
      </c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</row>
    <row r="70" spans="1:26" ht="13.5" customHeight="1" x14ac:dyDescent="0.2">
      <c r="A70" s="66"/>
      <c r="B70" s="20">
        <v>630</v>
      </c>
      <c r="C70" s="21" t="s">
        <v>131</v>
      </c>
      <c r="D70" s="52">
        <v>1437</v>
      </c>
      <c r="E70" s="52">
        <v>15761.94</v>
      </c>
      <c r="F70" s="52">
        <v>500</v>
      </c>
      <c r="G70" s="52">
        <v>60</v>
      </c>
      <c r="H70" s="53">
        <v>200</v>
      </c>
      <c r="I70" s="64">
        <v>200</v>
      </c>
      <c r="J70" s="64">
        <v>200</v>
      </c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</row>
    <row r="71" spans="1:26" ht="13.5" customHeight="1" x14ac:dyDescent="0.2">
      <c r="A71" s="65" t="s">
        <v>132</v>
      </c>
      <c r="B71" s="13"/>
      <c r="C71" s="61" t="s">
        <v>133</v>
      </c>
      <c r="D71" s="62">
        <f t="shared" ref="D71:J71" si="23">D72+D73+D74</f>
        <v>5820.61</v>
      </c>
      <c r="E71" s="62">
        <f t="shared" si="23"/>
        <v>6495.9700000000012</v>
      </c>
      <c r="F71" s="62">
        <f t="shared" si="23"/>
        <v>7750</v>
      </c>
      <c r="G71" s="62">
        <f t="shared" si="23"/>
        <v>6250</v>
      </c>
      <c r="H71" s="62">
        <f t="shared" si="23"/>
        <v>7750</v>
      </c>
      <c r="I71" s="62">
        <f t="shared" si="23"/>
        <v>7750</v>
      </c>
      <c r="J71" s="62">
        <f t="shared" si="23"/>
        <v>7750</v>
      </c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</row>
    <row r="72" spans="1:26" ht="13.5" customHeight="1" x14ac:dyDescent="0.2">
      <c r="A72" s="67"/>
      <c r="B72" s="20">
        <v>610</v>
      </c>
      <c r="C72" s="21" t="s">
        <v>67</v>
      </c>
      <c r="D72" s="37">
        <v>4386.04</v>
      </c>
      <c r="E72" s="37">
        <v>4766.3500000000004</v>
      </c>
      <c r="F72" s="37">
        <v>4600</v>
      </c>
      <c r="G72" s="37">
        <v>4400</v>
      </c>
      <c r="H72" s="38">
        <v>4600</v>
      </c>
      <c r="I72" s="37">
        <v>4600</v>
      </c>
      <c r="J72" s="37">
        <v>4600</v>
      </c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</row>
    <row r="73" spans="1:26" ht="13.5" customHeight="1" x14ac:dyDescent="0.2">
      <c r="A73" s="67"/>
      <c r="B73" s="20">
        <v>620</v>
      </c>
      <c r="C73" s="21" t="s">
        <v>134</v>
      </c>
      <c r="D73" s="37">
        <v>1370.37</v>
      </c>
      <c r="E73" s="37">
        <v>1535.02</v>
      </c>
      <c r="F73" s="37">
        <v>1650</v>
      </c>
      <c r="G73" s="37">
        <v>1550</v>
      </c>
      <c r="H73" s="38">
        <v>1650</v>
      </c>
      <c r="I73" s="37">
        <v>1650</v>
      </c>
      <c r="J73" s="37">
        <v>1650</v>
      </c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</row>
    <row r="74" spans="1:26" ht="13.5" customHeight="1" x14ac:dyDescent="0.2">
      <c r="A74" s="66"/>
      <c r="B74" s="20">
        <v>630</v>
      </c>
      <c r="C74" s="21" t="s">
        <v>135</v>
      </c>
      <c r="D74" s="52">
        <v>64.2</v>
      </c>
      <c r="E74" s="52">
        <v>194.6</v>
      </c>
      <c r="F74" s="52">
        <v>1500</v>
      </c>
      <c r="G74" s="52">
        <v>300</v>
      </c>
      <c r="H74" s="53">
        <v>1500</v>
      </c>
      <c r="I74" s="64">
        <v>1500</v>
      </c>
      <c r="J74" s="64">
        <v>1500</v>
      </c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</row>
    <row r="75" spans="1:26" ht="13.5" customHeight="1" x14ac:dyDescent="0.2">
      <c r="A75" s="58" t="s">
        <v>136</v>
      </c>
      <c r="B75" s="88"/>
      <c r="C75" s="59" t="s">
        <v>137</v>
      </c>
      <c r="D75" s="18">
        <f t="shared" ref="D75:J76" si="24">D76</f>
        <v>812</v>
      </c>
      <c r="E75" s="18">
        <f t="shared" si="24"/>
        <v>168</v>
      </c>
      <c r="F75" s="18">
        <f t="shared" si="24"/>
        <v>600</v>
      </c>
      <c r="G75" s="18">
        <f t="shared" si="24"/>
        <v>600</v>
      </c>
      <c r="H75" s="18">
        <f t="shared" si="24"/>
        <v>600</v>
      </c>
      <c r="I75" s="18">
        <f t="shared" si="24"/>
        <v>600</v>
      </c>
      <c r="J75" s="18">
        <f t="shared" si="24"/>
        <v>600</v>
      </c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</row>
    <row r="76" spans="1:26" ht="13.5" customHeight="1" x14ac:dyDescent="0.2">
      <c r="A76" s="65" t="s">
        <v>138</v>
      </c>
      <c r="B76" s="13"/>
      <c r="C76" s="61" t="s">
        <v>139</v>
      </c>
      <c r="D76" s="62">
        <f t="shared" si="24"/>
        <v>812</v>
      </c>
      <c r="E76" s="62">
        <f t="shared" si="24"/>
        <v>168</v>
      </c>
      <c r="F76" s="62">
        <f t="shared" si="24"/>
        <v>600</v>
      </c>
      <c r="G76" s="62">
        <f t="shared" si="24"/>
        <v>600</v>
      </c>
      <c r="H76" s="62">
        <f t="shared" si="24"/>
        <v>600</v>
      </c>
      <c r="I76" s="62">
        <f t="shared" si="24"/>
        <v>600</v>
      </c>
      <c r="J76" s="62">
        <f t="shared" si="24"/>
        <v>600</v>
      </c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</row>
    <row r="77" spans="1:26" ht="13.5" customHeight="1" x14ac:dyDescent="0.2">
      <c r="A77" s="66"/>
      <c r="B77" s="20">
        <v>640</v>
      </c>
      <c r="C77" s="21" t="s">
        <v>58</v>
      </c>
      <c r="D77" s="52">
        <v>812</v>
      </c>
      <c r="E77" s="52">
        <v>168</v>
      </c>
      <c r="F77" s="52">
        <v>600</v>
      </c>
      <c r="G77" s="52">
        <v>600</v>
      </c>
      <c r="H77" s="53">
        <v>600</v>
      </c>
      <c r="I77" s="64">
        <v>600</v>
      </c>
      <c r="J77" s="64">
        <v>600</v>
      </c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</row>
    <row r="78" spans="1:26" ht="13.5" customHeight="1" x14ac:dyDescent="0.2">
      <c r="A78" s="58" t="s">
        <v>140</v>
      </c>
      <c r="B78" s="88"/>
      <c r="C78" s="59" t="s">
        <v>141</v>
      </c>
      <c r="D78" s="18">
        <f t="shared" ref="D78:J78" si="25">D79+D84+D81+D86</f>
        <v>4344.7299999999996</v>
      </c>
      <c r="E78" s="18">
        <f t="shared" si="25"/>
        <v>3926.51</v>
      </c>
      <c r="F78" s="18">
        <f t="shared" si="25"/>
        <v>4570</v>
      </c>
      <c r="G78" s="18">
        <f t="shared" si="25"/>
        <v>4070</v>
      </c>
      <c r="H78" s="18">
        <f t="shared" si="25"/>
        <v>5000</v>
      </c>
      <c r="I78" s="18">
        <f t="shared" si="25"/>
        <v>5000</v>
      </c>
      <c r="J78" s="18">
        <f t="shared" si="25"/>
        <v>5000</v>
      </c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</row>
    <row r="79" spans="1:26" ht="13.5" customHeight="1" x14ac:dyDescent="0.2">
      <c r="A79" s="65" t="s">
        <v>142</v>
      </c>
      <c r="B79" s="13"/>
      <c r="C79" s="61" t="s">
        <v>143</v>
      </c>
      <c r="D79" s="62">
        <f t="shared" ref="D79:J79" si="26">D80</f>
        <v>879.43</v>
      </c>
      <c r="E79" s="62">
        <f t="shared" si="26"/>
        <v>581.29999999999995</v>
      </c>
      <c r="F79" s="62">
        <f t="shared" si="26"/>
        <v>1190</v>
      </c>
      <c r="G79" s="62">
        <f t="shared" si="26"/>
        <v>1190</v>
      </c>
      <c r="H79" s="62">
        <f t="shared" si="26"/>
        <v>1500</v>
      </c>
      <c r="I79" s="62">
        <f t="shared" si="26"/>
        <v>1500</v>
      </c>
      <c r="J79" s="62">
        <f t="shared" si="26"/>
        <v>1500</v>
      </c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</row>
    <row r="80" spans="1:26" ht="13.5" customHeight="1" x14ac:dyDescent="0.2">
      <c r="A80" s="66"/>
      <c r="B80" s="20">
        <v>600</v>
      </c>
      <c r="C80" s="21" t="s">
        <v>144</v>
      </c>
      <c r="D80" s="52">
        <v>879.43</v>
      </c>
      <c r="E80" s="52">
        <v>581.29999999999995</v>
      </c>
      <c r="F80" s="52">
        <v>1190</v>
      </c>
      <c r="G80" s="52">
        <v>1190</v>
      </c>
      <c r="H80" s="53">
        <v>1500</v>
      </c>
      <c r="I80" s="64">
        <v>1500</v>
      </c>
      <c r="J80" s="64">
        <v>1500</v>
      </c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</row>
    <row r="81" spans="1:26" ht="13.5" customHeight="1" x14ac:dyDescent="0.2">
      <c r="A81" s="65" t="s">
        <v>145</v>
      </c>
      <c r="B81" s="89"/>
      <c r="C81" s="61" t="s">
        <v>146</v>
      </c>
      <c r="D81" s="69">
        <f t="shared" ref="D81:J81" si="27">SUM(D82:D83)</f>
        <v>0</v>
      </c>
      <c r="E81" s="69">
        <f t="shared" si="27"/>
        <v>0</v>
      </c>
      <c r="F81" s="69">
        <f t="shared" si="27"/>
        <v>0</v>
      </c>
      <c r="G81" s="69">
        <f t="shared" si="27"/>
        <v>0</v>
      </c>
      <c r="H81" s="69">
        <f t="shared" si="27"/>
        <v>0</v>
      </c>
      <c r="I81" s="69">
        <f t="shared" si="27"/>
        <v>0</v>
      </c>
      <c r="J81" s="69">
        <f t="shared" si="27"/>
        <v>0</v>
      </c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</row>
    <row r="82" spans="1:26" ht="13.5" customHeight="1" x14ac:dyDescent="0.2">
      <c r="A82" s="66"/>
      <c r="B82" s="20">
        <v>610</v>
      </c>
      <c r="C82" s="21" t="s">
        <v>147</v>
      </c>
      <c r="D82" s="52">
        <v>0</v>
      </c>
      <c r="E82" s="52">
        <v>0</v>
      </c>
      <c r="F82" s="52">
        <v>0</v>
      </c>
      <c r="G82" s="52">
        <v>0</v>
      </c>
      <c r="H82" s="53">
        <v>0</v>
      </c>
      <c r="I82" s="64">
        <v>0</v>
      </c>
      <c r="J82" s="64">
        <v>0</v>
      </c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</row>
    <row r="83" spans="1:26" ht="13.5" customHeight="1" x14ac:dyDescent="0.2">
      <c r="A83" s="66"/>
      <c r="B83" s="20">
        <v>620</v>
      </c>
      <c r="C83" s="21" t="s">
        <v>148</v>
      </c>
      <c r="D83" s="52">
        <v>0</v>
      </c>
      <c r="E83" s="52">
        <v>0</v>
      </c>
      <c r="F83" s="52">
        <v>0</v>
      </c>
      <c r="G83" s="52">
        <v>0</v>
      </c>
      <c r="H83" s="53">
        <v>0</v>
      </c>
      <c r="I83" s="64">
        <v>0</v>
      </c>
      <c r="J83" s="64">
        <v>0</v>
      </c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</row>
    <row r="84" spans="1:26" ht="13.5" customHeight="1" x14ac:dyDescent="0.2">
      <c r="A84" s="65" t="s">
        <v>149</v>
      </c>
      <c r="B84" s="13"/>
      <c r="C84" s="61" t="s">
        <v>150</v>
      </c>
      <c r="D84" s="62">
        <f t="shared" ref="D84:J84" si="28">D85</f>
        <v>3165.3</v>
      </c>
      <c r="E84" s="62">
        <f t="shared" si="28"/>
        <v>2945.21</v>
      </c>
      <c r="F84" s="62">
        <f t="shared" si="28"/>
        <v>2700</v>
      </c>
      <c r="G84" s="62">
        <f t="shared" si="28"/>
        <v>2200</v>
      </c>
      <c r="H84" s="62">
        <f t="shared" si="28"/>
        <v>3000</v>
      </c>
      <c r="I84" s="62">
        <f t="shared" si="28"/>
        <v>3000</v>
      </c>
      <c r="J84" s="62">
        <f t="shared" si="28"/>
        <v>3000</v>
      </c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</row>
    <row r="85" spans="1:26" ht="13.5" customHeight="1" x14ac:dyDescent="0.2">
      <c r="A85" s="66"/>
      <c r="B85" s="20">
        <v>600</v>
      </c>
      <c r="C85" s="21" t="s">
        <v>151</v>
      </c>
      <c r="D85" s="52">
        <v>3165.3</v>
      </c>
      <c r="E85" s="52">
        <v>2945.21</v>
      </c>
      <c r="F85" s="52">
        <v>2700</v>
      </c>
      <c r="G85" s="52">
        <v>2200</v>
      </c>
      <c r="H85" s="53">
        <v>3000</v>
      </c>
      <c r="I85" s="64">
        <v>3000</v>
      </c>
      <c r="J85" s="64">
        <v>3000</v>
      </c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</row>
    <row r="86" spans="1:26" ht="13.5" customHeight="1" x14ac:dyDescent="0.2">
      <c r="A86" s="65" t="s">
        <v>152</v>
      </c>
      <c r="B86" s="13"/>
      <c r="C86" s="61" t="s">
        <v>153</v>
      </c>
      <c r="D86" s="62">
        <f t="shared" ref="D86:J86" si="29">D87</f>
        <v>300</v>
      </c>
      <c r="E86" s="62">
        <f t="shared" si="29"/>
        <v>400</v>
      </c>
      <c r="F86" s="62">
        <f t="shared" si="29"/>
        <v>680</v>
      </c>
      <c r="G86" s="62">
        <f t="shared" si="29"/>
        <v>680</v>
      </c>
      <c r="H86" s="62">
        <f t="shared" si="29"/>
        <v>500</v>
      </c>
      <c r="I86" s="62">
        <f t="shared" si="29"/>
        <v>500</v>
      </c>
      <c r="J86" s="62">
        <f t="shared" si="29"/>
        <v>500</v>
      </c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</row>
    <row r="87" spans="1:26" ht="13.5" customHeight="1" x14ac:dyDescent="0.2">
      <c r="A87" s="66"/>
      <c r="B87" s="20">
        <v>600</v>
      </c>
      <c r="C87" s="21" t="s">
        <v>154</v>
      </c>
      <c r="D87" s="52">
        <v>300</v>
      </c>
      <c r="E87" s="52">
        <v>400</v>
      </c>
      <c r="F87" s="52">
        <v>680</v>
      </c>
      <c r="G87" s="52">
        <v>680</v>
      </c>
      <c r="H87" s="53">
        <v>500</v>
      </c>
      <c r="I87" s="64">
        <v>500</v>
      </c>
      <c r="J87" s="64">
        <v>500</v>
      </c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</row>
    <row r="88" spans="1:26" ht="16.5" customHeight="1" x14ac:dyDescent="0.2">
      <c r="A88" s="90" t="s">
        <v>36</v>
      </c>
      <c r="B88" s="16"/>
      <c r="C88" s="45" t="s">
        <v>155</v>
      </c>
      <c r="D88" s="46">
        <f>SUM(D4+D30+D32+D36+D40+D45+D55+D58+D75+D78)</f>
        <v>331245.49</v>
      </c>
      <c r="E88" s="46">
        <f>SUM(E4+E30+E32+E36+E40+E45+E55+E58+E75+E78)</f>
        <v>436823.30000000005</v>
      </c>
      <c r="F88" s="46">
        <f>SUM(F4+F29+F32+F36+F40+F45+F55+F58+F75+F78)</f>
        <v>363895</v>
      </c>
      <c r="G88" s="46">
        <f>SUM(G4+G30+G32+G36+G40+G45+G55+G58+G75+G78)</f>
        <v>326766</v>
      </c>
      <c r="H88" s="46">
        <f>SUM(H4+H30+H32+H36+H40+H45+H55+H58+H75+H78)</f>
        <v>337900</v>
      </c>
      <c r="I88" s="46">
        <f>SUM(I4+I30+I32+I36+I40+I45+I55+I58+I75+I78)</f>
        <v>339200</v>
      </c>
      <c r="J88" s="46">
        <f>SUM(J4+J30+J32+J36+J40+J45+J55+J58+J75+J78)</f>
        <v>340500</v>
      </c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ht="14.25" customHeight="1" x14ac:dyDescent="0.2"/>
    <row r="90" spans="1:26" ht="14.25" customHeight="1" x14ac:dyDescent="0.2"/>
    <row r="91" spans="1:26" ht="14.25" customHeight="1" x14ac:dyDescent="0.2"/>
    <row r="92" spans="1:26" ht="14.25" customHeight="1" x14ac:dyDescent="0.2"/>
    <row r="93" spans="1:26" ht="14.25" customHeight="1" x14ac:dyDescent="0.2"/>
    <row r="94" spans="1:26" ht="14.25" customHeight="1" x14ac:dyDescent="0.2"/>
    <row r="95" spans="1:26" ht="14.25" customHeight="1" x14ac:dyDescent="0.2"/>
    <row r="96" spans="1:2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</sheetData>
  <mergeCells count="3">
    <mergeCell ref="A2:A3"/>
    <mergeCell ref="B2:B3"/>
    <mergeCell ref="C2:C3"/>
  </mergeCells>
  <pageMargins left="0.39374999999999999" right="0.39374999999999999" top="0.75" bottom="0.75" header="0" footer="0"/>
  <pageSetup firstPageNumber="0" orientation="landscape" horizontalDpi="300" verticalDpi="300" r:id="rId1"/>
  <headerFooter>
    <oddHeader>&amp;C&amp;A</oddHeader>
    <oddFooter>&amp;CStrana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1000"/>
  <sheetViews>
    <sheetView zoomScaleNormal="100" workbookViewId="0">
      <selection activeCell="G21" sqref="G21"/>
    </sheetView>
  </sheetViews>
  <sheetFormatPr defaultRowHeight="12.75" x14ac:dyDescent="0.2"/>
  <cols>
    <col min="1" max="2" width="5.42578125" customWidth="1"/>
    <col min="3" max="3" width="27.28515625" customWidth="1"/>
    <col min="4" max="8" width="12.42578125" customWidth="1"/>
    <col min="9" max="9" width="11.42578125" customWidth="1"/>
    <col min="10" max="10" width="12.42578125" customWidth="1"/>
    <col min="11" max="11" width="8.85546875" hidden="1" customWidth="1"/>
    <col min="12" max="26" width="7" customWidth="1"/>
    <col min="27" max="1025" width="14.42578125" customWidth="1"/>
  </cols>
  <sheetData>
    <row r="1" spans="1:26" ht="16.5" customHeight="1" x14ac:dyDescent="0.35">
      <c r="A1" s="91"/>
      <c r="B1" s="91"/>
      <c r="C1" s="92" t="s">
        <v>156</v>
      </c>
      <c r="D1" s="93"/>
      <c r="E1" s="93"/>
      <c r="F1" s="91"/>
      <c r="G1" s="91"/>
      <c r="H1" s="91"/>
      <c r="I1" s="91"/>
      <c r="J1" s="94"/>
    </row>
    <row r="2" spans="1:26" ht="18.75" customHeight="1" x14ac:dyDescent="0.2">
      <c r="A2" s="204"/>
      <c r="B2" s="204"/>
      <c r="C2" s="204" t="s">
        <v>10</v>
      </c>
      <c r="D2" s="13">
        <v>2019</v>
      </c>
      <c r="E2" s="13">
        <v>2020</v>
      </c>
      <c r="F2" s="14">
        <v>2021</v>
      </c>
      <c r="G2" s="14">
        <v>2021</v>
      </c>
      <c r="H2" s="14">
        <v>2022</v>
      </c>
      <c r="I2" s="14">
        <v>2023</v>
      </c>
      <c r="J2" s="14">
        <v>2024</v>
      </c>
    </row>
    <row r="3" spans="1:26" ht="24.75" customHeight="1" x14ac:dyDescent="0.2">
      <c r="A3" s="204"/>
      <c r="B3" s="204"/>
      <c r="C3" s="204"/>
      <c r="D3" s="13" t="s">
        <v>11</v>
      </c>
      <c r="E3" s="13" t="s">
        <v>11</v>
      </c>
      <c r="F3" s="15" t="s">
        <v>12</v>
      </c>
      <c r="G3" s="15" t="s">
        <v>13</v>
      </c>
      <c r="H3" s="15" t="s">
        <v>12</v>
      </c>
      <c r="I3" s="15" t="s">
        <v>12</v>
      </c>
      <c r="J3" s="15" t="s">
        <v>12</v>
      </c>
    </row>
    <row r="4" spans="1:26" ht="16.5" customHeight="1" x14ac:dyDescent="0.2">
      <c r="A4" s="16">
        <v>200</v>
      </c>
      <c r="B4" s="17"/>
      <c r="C4" s="17" t="s">
        <v>21</v>
      </c>
      <c r="D4" s="18">
        <f t="shared" ref="D4:J4" si="0">D5</f>
        <v>980</v>
      </c>
      <c r="E4" s="18">
        <f t="shared" si="0"/>
        <v>0</v>
      </c>
      <c r="F4" s="18">
        <f t="shared" si="0"/>
        <v>1100</v>
      </c>
      <c r="G4" s="18">
        <f t="shared" si="0"/>
        <v>1100</v>
      </c>
      <c r="H4" s="18">
        <f t="shared" si="0"/>
        <v>0</v>
      </c>
      <c r="I4" s="18">
        <f t="shared" si="0"/>
        <v>0</v>
      </c>
      <c r="J4" s="18">
        <f t="shared" si="0"/>
        <v>0</v>
      </c>
      <c r="K4" s="4">
        <v>3.0126E-2</v>
      </c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13.5" customHeight="1" x14ac:dyDescent="0.2">
      <c r="A5" s="19"/>
      <c r="B5" s="19">
        <v>230</v>
      </c>
      <c r="C5" s="19" t="s">
        <v>157</v>
      </c>
      <c r="D5" s="33">
        <f t="shared" ref="D5:J5" si="1">SUM(D6:D7)</f>
        <v>980</v>
      </c>
      <c r="E5" s="33">
        <f t="shared" si="1"/>
        <v>0</v>
      </c>
      <c r="F5" s="33">
        <f t="shared" si="1"/>
        <v>1100</v>
      </c>
      <c r="G5" s="33">
        <f t="shared" si="1"/>
        <v>1100</v>
      </c>
      <c r="H5" s="34">
        <f t="shared" si="1"/>
        <v>0</v>
      </c>
      <c r="I5" s="33">
        <f t="shared" si="1"/>
        <v>0</v>
      </c>
      <c r="J5" s="33">
        <f t="shared" si="1"/>
        <v>0</v>
      </c>
      <c r="K5" s="4">
        <v>3.0126E-2</v>
      </c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3.5" customHeight="1" x14ac:dyDescent="0.2">
      <c r="A6" s="21"/>
      <c r="B6" s="21">
        <v>231</v>
      </c>
      <c r="C6" s="21" t="s">
        <v>158</v>
      </c>
      <c r="D6" s="52">
        <v>500</v>
      </c>
      <c r="E6" s="52">
        <v>0</v>
      </c>
      <c r="F6" s="52">
        <v>1100</v>
      </c>
      <c r="G6" s="52">
        <v>1100</v>
      </c>
      <c r="H6" s="53">
        <v>0</v>
      </c>
      <c r="I6" s="52">
        <v>0</v>
      </c>
      <c r="J6" s="52">
        <v>0</v>
      </c>
      <c r="K6" s="4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</row>
    <row r="7" spans="1:26" ht="13.5" customHeight="1" x14ac:dyDescent="0.2">
      <c r="A7" s="21"/>
      <c r="B7" s="21">
        <v>233</v>
      </c>
      <c r="C7" s="21" t="s">
        <v>159</v>
      </c>
      <c r="D7" s="52">
        <v>480</v>
      </c>
      <c r="E7" s="52">
        <v>0</v>
      </c>
      <c r="F7" s="52">
        <v>0</v>
      </c>
      <c r="G7" s="52">
        <v>0</v>
      </c>
      <c r="H7" s="53">
        <v>0</v>
      </c>
      <c r="I7" s="52">
        <v>0</v>
      </c>
      <c r="J7" s="52">
        <v>0</v>
      </c>
      <c r="K7" s="4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</row>
    <row r="8" spans="1:26" ht="16.5" customHeight="1" x14ac:dyDescent="0.2">
      <c r="A8" s="16">
        <v>300</v>
      </c>
      <c r="B8" s="17"/>
      <c r="C8" s="17" t="s">
        <v>160</v>
      </c>
      <c r="D8" s="95">
        <f t="shared" ref="D8:J8" si="2">D9</f>
        <v>432632.41</v>
      </c>
      <c r="E8" s="95">
        <f t="shared" si="2"/>
        <v>291146.46999999997</v>
      </c>
      <c r="F8" s="96">
        <f t="shared" si="2"/>
        <v>39172</v>
      </c>
      <c r="G8" s="96">
        <f t="shared" si="2"/>
        <v>39172</v>
      </c>
      <c r="H8" s="95">
        <f t="shared" si="2"/>
        <v>0</v>
      </c>
      <c r="I8" s="95">
        <f t="shared" si="2"/>
        <v>0</v>
      </c>
      <c r="J8" s="95">
        <f t="shared" si="2"/>
        <v>0</v>
      </c>
      <c r="K8" s="4">
        <v>3.0126E-2</v>
      </c>
    </row>
    <row r="9" spans="1:26" ht="13.5" customHeight="1" x14ac:dyDescent="0.2">
      <c r="A9" s="19"/>
      <c r="B9" s="19">
        <v>300</v>
      </c>
      <c r="C9" s="19" t="s">
        <v>161</v>
      </c>
      <c r="D9" s="97">
        <f t="shared" ref="D9:J9" si="3">SUM(D10)</f>
        <v>432632.41</v>
      </c>
      <c r="E9" s="97">
        <f t="shared" si="3"/>
        <v>291146.46999999997</v>
      </c>
      <c r="F9" s="33">
        <f t="shared" si="3"/>
        <v>39172</v>
      </c>
      <c r="G9" s="33">
        <f t="shared" si="3"/>
        <v>39172</v>
      </c>
      <c r="H9" s="98">
        <f t="shared" si="3"/>
        <v>0</v>
      </c>
      <c r="I9" s="97">
        <f t="shared" si="3"/>
        <v>0</v>
      </c>
      <c r="J9" s="97">
        <f t="shared" si="3"/>
        <v>0</v>
      </c>
      <c r="K9" s="4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</row>
    <row r="10" spans="1:26" ht="13.5" customHeight="1" x14ac:dyDescent="0.2">
      <c r="A10" s="21"/>
      <c r="B10" s="21">
        <v>300</v>
      </c>
      <c r="C10" s="21" t="s">
        <v>161</v>
      </c>
      <c r="D10" s="52">
        <v>432632.41</v>
      </c>
      <c r="E10" s="52">
        <v>291146.46999999997</v>
      </c>
      <c r="F10" s="52">
        <v>39172</v>
      </c>
      <c r="G10" s="52">
        <v>39172</v>
      </c>
      <c r="H10" s="99">
        <v>0</v>
      </c>
      <c r="I10" s="100">
        <v>0</v>
      </c>
      <c r="J10" s="100">
        <v>0</v>
      </c>
      <c r="K10" s="101">
        <v>3.0126E-2</v>
      </c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</row>
    <row r="11" spans="1:26" ht="16.5" customHeight="1" x14ac:dyDescent="0.2">
      <c r="A11" s="102" t="s">
        <v>36</v>
      </c>
      <c r="B11" s="103"/>
      <c r="C11" s="104" t="s">
        <v>162</v>
      </c>
      <c r="D11" s="105">
        <f t="shared" ref="D11:J11" si="4">D4+D8</f>
        <v>433612.41</v>
      </c>
      <c r="E11" s="106">
        <f t="shared" si="4"/>
        <v>291146.46999999997</v>
      </c>
      <c r="F11" s="107">
        <f t="shared" si="4"/>
        <v>40272</v>
      </c>
      <c r="G11" s="107">
        <f t="shared" si="4"/>
        <v>40272</v>
      </c>
      <c r="H11" s="107">
        <f t="shared" si="4"/>
        <v>0</v>
      </c>
      <c r="I11" s="107">
        <f t="shared" si="4"/>
        <v>0</v>
      </c>
      <c r="J11" s="107">
        <f t="shared" si="4"/>
        <v>0</v>
      </c>
      <c r="K11" s="4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</row>
    <row r="12" spans="1:26" ht="12.75" customHeight="1" x14ac:dyDescent="0.2"/>
    <row r="13" spans="1:26" ht="12.75" customHeight="1" x14ac:dyDescent="0.2"/>
    <row r="14" spans="1:26" ht="12.75" customHeight="1" x14ac:dyDescent="0.2"/>
    <row r="15" spans="1:26" ht="12.75" customHeight="1" x14ac:dyDescent="0.2"/>
    <row r="16" spans="1:26" ht="12.75" customHeight="1" x14ac:dyDescent="0.2"/>
    <row r="17" ht="12.75" customHeight="1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mergeCells count="3">
    <mergeCell ref="A2:A3"/>
    <mergeCell ref="B2:B3"/>
    <mergeCell ref="C2:C3"/>
  </mergeCells>
  <pageMargins left="0.7" right="0.7" top="0.75" bottom="0.75" header="0" footer="0"/>
  <pageSetup firstPageNumber="0" orientation="landscape" horizontalDpi="300" verticalDpi="300" r:id="rId1"/>
  <headerFooter>
    <oddHeader>&amp;C&amp;A</oddHeader>
    <oddFooter>&amp;CStrana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Z1003"/>
  <sheetViews>
    <sheetView zoomScaleNormal="100" workbookViewId="0">
      <selection activeCell="H25" sqref="H25"/>
    </sheetView>
  </sheetViews>
  <sheetFormatPr defaultRowHeight="12.75" x14ac:dyDescent="0.2"/>
  <cols>
    <col min="1" max="2" width="5.42578125" customWidth="1"/>
    <col min="3" max="3" width="40" customWidth="1"/>
    <col min="4" max="4" width="10.7109375" customWidth="1"/>
    <col min="5" max="5" width="13" customWidth="1"/>
    <col min="6" max="6" width="11" customWidth="1"/>
    <col min="7" max="8" width="12.42578125" customWidth="1"/>
    <col min="9" max="10" width="10.5703125" customWidth="1"/>
    <col min="11" max="11" width="8.85546875" hidden="1" customWidth="1"/>
    <col min="12" max="26" width="7" customWidth="1"/>
    <col min="27" max="1025" width="14.42578125" customWidth="1"/>
  </cols>
  <sheetData>
    <row r="1" spans="1:26" ht="16.5" customHeight="1" x14ac:dyDescent="0.25">
      <c r="A1" s="49"/>
      <c r="B1" s="49"/>
      <c r="C1" s="92" t="s">
        <v>163</v>
      </c>
      <c r="D1" s="8"/>
      <c r="E1" s="8"/>
      <c r="F1" s="49"/>
      <c r="G1" s="49"/>
      <c r="H1" s="49"/>
      <c r="I1" s="49"/>
      <c r="J1" s="49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</row>
    <row r="2" spans="1:26" ht="16.5" customHeight="1" x14ac:dyDescent="0.2">
      <c r="A2" s="204"/>
      <c r="B2" s="204"/>
      <c r="C2" s="204" t="s">
        <v>10</v>
      </c>
      <c r="D2" s="13">
        <v>2019</v>
      </c>
      <c r="E2" s="13">
        <v>2020</v>
      </c>
      <c r="F2" s="14">
        <v>2021</v>
      </c>
      <c r="G2" s="14">
        <v>2021</v>
      </c>
      <c r="H2" s="14">
        <v>2022</v>
      </c>
      <c r="I2" s="14">
        <v>2023</v>
      </c>
      <c r="J2" s="14">
        <v>2024</v>
      </c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</row>
    <row r="3" spans="1:26" ht="27.75" customHeight="1" x14ac:dyDescent="0.2">
      <c r="A3" s="204"/>
      <c r="B3" s="204"/>
      <c r="C3" s="204"/>
      <c r="D3" s="13" t="s">
        <v>11</v>
      </c>
      <c r="E3" s="13" t="s">
        <v>11</v>
      </c>
      <c r="F3" s="15" t="s">
        <v>12</v>
      </c>
      <c r="G3" s="15" t="s">
        <v>13</v>
      </c>
      <c r="H3" s="15" t="s">
        <v>12</v>
      </c>
      <c r="I3" s="15" t="s">
        <v>12</v>
      </c>
      <c r="J3" s="15" t="s">
        <v>12</v>
      </c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</row>
    <row r="4" spans="1:26" ht="16.5" customHeight="1" x14ac:dyDescent="0.2">
      <c r="A4" s="88">
        <v>9</v>
      </c>
      <c r="B4" s="16"/>
      <c r="C4" s="59" t="s">
        <v>164</v>
      </c>
      <c r="D4" s="18">
        <f t="shared" ref="D4:J4" si="0">D5+D17+D22+D24+D27</f>
        <v>879393.2</v>
      </c>
      <c r="E4" s="18">
        <f t="shared" si="0"/>
        <v>1002560.63</v>
      </c>
      <c r="F4" s="18">
        <f t="shared" si="0"/>
        <v>983106</v>
      </c>
      <c r="G4" s="18">
        <f t="shared" si="0"/>
        <v>913140</v>
      </c>
      <c r="H4" s="18">
        <f t="shared" si="0"/>
        <v>987307</v>
      </c>
      <c r="I4" s="18">
        <f t="shared" si="0"/>
        <v>987307</v>
      </c>
      <c r="J4" s="18">
        <f t="shared" si="0"/>
        <v>987307</v>
      </c>
      <c r="K4" s="4">
        <v>3.0126E-2</v>
      </c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16.5" customHeight="1" x14ac:dyDescent="0.2">
      <c r="A5" s="108"/>
      <c r="B5" s="109"/>
      <c r="C5" s="110" t="s">
        <v>165</v>
      </c>
      <c r="D5" s="73">
        <f t="shared" ref="D5:J5" si="1">SUM(D7:D16)</f>
        <v>679987.04</v>
      </c>
      <c r="E5" s="73">
        <f t="shared" si="1"/>
        <v>712261.84</v>
      </c>
      <c r="F5" s="73">
        <f t="shared" si="1"/>
        <v>688665</v>
      </c>
      <c r="G5" s="73">
        <f t="shared" si="1"/>
        <v>629620</v>
      </c>
      <c r="H5" s="73">
        <f t="shared" si="1"/>
        <v>694855</v>
      </c>
      <c r="I5" s="73">
        <f t="shared" si="1"/>
        <v>694855</v>
      </c>
      <c r="J5" s="73">
        <f t="shared" si="1"/>
        <v>694855</v>
      </c>
      <c r="K5" s="4">
        <v>3.0126E-2</v>
      </c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6.5" customHeight="1" x14ac:dyDescent="0.2">
      <c r="A6" s="111"/>
      <c r="B6" s="112"/>
      <c r="C6" s="112" t="s">
        <v>166</v>
      </c>
      <c r="D6" s="113">
        <f t="shared" ref="D6:J6" si="2">D5</f>
        <v>679987.04</v>
      </c>
      <c r="E6" s="113">
        <f t="shared" si="2"/>
        <v>712261.84</v>
      </c>
      <c r="F6" s="113">
        <f t="shared" si="2"/>
        <v>688665</v>
      </c>
      <c r="G6" s="113">
        <f t="shared" si="2"/>
        <v>629620</v>
      </c>
      <c r="H6" s="114">
        <f t="shared" si="2"/>
        <v>694855</v>
      </c>
      <c r="I6" s="113">
        <f t="shared" si="2"/>
        <v>694855</v>
      </c>
      <c r="J6" s="113">
        <f t="shared" si="2"/>
        <v>694855</v>
      </c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13.5" customHeight="1" x14ac:dyDescent="0.2">
      <c r="A7" s="20"/>
      <c r="B7" s="27">
        <v>610</v>
      </c>
      <c r="C7" s="27" t="s">
        <v>67</v>
      </c>
      <c r="D7" s="52">
        <v>369762.16</v>
      </c>
      <c r="E7" s="52">
        <v>425969.64</v>
      </c>
      <c r="F7" s="52">
        <v>443821</v>
      </c>
      <c r="G7" s="52">
        <v>394500</v>
      </c>
      <c r="H7" s="53">
        <v>450301</v>
      </c>
      <c r="I7" s="52">
        <v>450301</v>
      </c>
      <c r="J7" s="52">
        <v>450301</v>
      </c>
      <c r="K7" s="4">
        <v>3.0126E-2</v>
      </c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</row>
    <row r="8" spans="1:26" ht="13.5" customHeight="1" x14ac:dyDescent="0.2">
      <c r="A8" s="20"/>
      <c r="B8" s="27">
        <v>620</v>
      </c>
      <c r="C8" s="27" t="s">
        <v>167</v>
      </c>
      <c r="D8" s="52">
        <v>133551.94</v>
      </c>
      <c r="E8" s="52">
        <v>146674.35999999999</v>
      </c>
      <c r="F8" s="52">
        <v>162412</v>
      </c>
      <c r="G8" s="52">
        <v>143000</v>
      </c>
      <c r="H8" s="53">
        <v>157605</v>
      </c>
      <c r="I8" s="52">
        <v>157605</v>
      </c>
      <c r="J8" s="52">
        <v>157605</v>
      </c>
      <c r="K8" s="4">
        <v>3.0126E-2</v>
      </c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</row>
    <row r="9" spans="1:26" ht="13.5" customHeight="1" x14ac:dyDescent="0.2">
      <c r="A9" s="20"/>
      <c r="B9" s="27">
        <v>631</v>
      </c>
      <c r="C9" s="27" t="s">
        <v>51</v>
      </c>
      <c r="D9" s="52">
        <v>1659.94</v>
      </c>
      <c r="E9" s="52">
        <v>396.2</v>
      </c>
      <c r="F9" s="52">
        <v>1000</v>
      </c>
      <c r="G9" s="52">
        <v>400</v>
      </c>
      <c r="H9" s="53">
        <v>1000</v>
      </c>
      <c r="I9" s="52">
        <v>1000</v>
      </c>
      <c r="J9" s="52">
        <v>1000</v>
      </c>
      <c r="K9" s="4">
        <v>3.0126E-2</v>
      </c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</row>
    <row r="10" spans="1:26" ht="13.5" customHeight="1" x14ac:dyDescent="0.2">
      <c r="A10" s="115"/>
      <c r="B10" s="27">
        <v>632</v>
      </c>
      <c r="C10" s="27" t="s">
        <v>52</v>
      </c>
      <c r="D10" s="22">
        <v>58799.98</v>
      </c>
      <c r="E10" s="22">
        <v>37956.379999999997</v>
      </c>
      <c r="F10" s="22">
        <v>59500</v>
      </c>
      <c r="G10" s="22">
        <v>35800</v>
      </c>
      <c r="H10" s="23">
        <v>59500</v>
      </c>
      <c r="I10" s="22">
        <v>59500</v>
      </c>
      <c r="J10" s="22">
        <v>59500</v>
      </c>
      <c r="K10" s="4">
        <v>3.0126E-2</v>
      </c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ht="13.5" customHeight="1" x14ac:dyDescent="0.2">
      <c r="A11" s="20"/>
      <c r="B11" s="27">
        <v>632</v>
      </c>
      <c r="C11" s="27" t="s">
        <v>168</v>
      </c>
      <c r="D11" s="52">
        <v>1288.22</v>
      </c>
      <c r="E11" s="52">
        <v>1341.42</v>
      </c>
      <c r="F11" s="52">
        <v>1200</v>
      </c>
      <c r="G11" s="52">
        <v>1200</v>
      </c>
      <c r="H11" s="53">
        <v>1200</v>
      </c>
      <c r="I11" s="52">
        <v>1200</v>
      </c>
      <c r="J11" s="52">
        <v>1200</v>
      </c>
      <c r="K11" s="116">
        <v>0</v>
      </c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</row>
    <row r="12" spans="1:26" ht="13.5" customHeight="1" x14ac:dyDescent="0.2">
      <c r="A12" s="20"/>
      <c r="B12" s="27">
        <v>633</v>
      </c>
      <c r="C12" s="27" t="s">
        <v>53</v>
      </c>
      <c r="D12" s="52">
        <v>21916.81</v>
      </c>
      <c r="E12" s="52">
        <v>37147.97</v>
      </c>
      <c r="F12" s="52">
        <v>2412</v>
      </c>
      <c r="G12" s="52">
        <v>16200</v>
      </c>
      <c r="H12" s="53">
        <v>7201</v>
      </c>
      <c r="I12" s="52">
        <v>7201</v>
      </c>
      <c r="J12" s="52">
        <v>7201</v>
      </c>
      <c r="K12" s="4">
        <v>3.0126E-2</v>
      </c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</row>
    <row r="13" spans="1:26" ht="13.5" customHeight="1" x14ac:dyDescent="0.2">
      <c r="A13" s="20"/>
      <c r="B13" s="27">
        <v>635</v>
      </c>
      <c r="C13" s="27" t="s">
        <v>55</v>
      </c>
      <c r="D13" s="52">
        <v>40301.949999999997</v>
      </c>
      <c r="E13" s="52">
        <v>4895.5200000000004</v>
      </c>
      <c r="F13" s="52">
        <v>2000</v>
      </c>
      <c r="G13" s="52">
        <v>1000</v>
      </c>
      <c r="H13" s="53">
        <v>4000</v>
      </c>
      <c r="I13" s="52">
        <v>4000</v>
      </c>
      <c r="J13" s="52">
        <v>4000</v>
      </c>
      <c r="K13" s="4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</row>
    <row r="14" spans="1:26" ht="13.5" customHeight="1" x14ac:dyDescent="0.2">
      <c r="A14" s="20"/>
      <c r="B14" s="27">
        <v>636</v>
      </c>
      <c r="C14" s="27" t="s">
        <v>169</v>
      </c>
      <c r="D14" s="52">
        <v>0</v>
      </c>
      <c r="E14" s="52">
        <v>35</v>
      </c>
      <c r="F14" s="52">
        <v>0</v>
      </c>
      <c r="G14" s="52">
        <v>370</v>
      </c>
      <c r="H14" s="53">
        <v>0</v>
      </c>
      <c r="I14" s="52">
        <v>0</v>
      </c>
      <c r="J14" s="52">
        <v>0</v>
      </c>
      <c r="K14" s="4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</row>
    <row r="15" spans="1:26" ht="13.5" customHeight="1" x14ac:dyDescent="0.2">
      <c r="A15" s="20"/>
      <c r="B15" s="27">
        <v>637</v>
      </c>
      <c r="C15" s="27" t="s">
        <v>56</v>
      </c>
      <c r="D15" s="52">
        <v>36819.56</v>
      </c>
      <c r="E15" s="52">
        <v>46235.11</v>
      </c>
      <c r="F15" s="52">
        <v>2820</v>
      </c>
      <c r="G15" s="52">
        <v>30250</v>
      </c>
      <c r="H15" s="53">
        <v>3548</v>
      </c>
      <c r="I15" s="52">
        <v>3548</v>
      </c>
      <c r="J15" s="52">
        <v>3548</v>
      </c>
      <c r="K15" s="4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</row>
    <row r="16" spans="1:26" ht="13.5" customHeight="1" x14ac:dyDescent="0.2">
      <c r="A16" s="115"/>
      <c r="B16" s="27">
        <v>640</v>
      </c>
      <c r="C16" s="27" t="s">
        <v>58</v>
      </c>
      <c r="D16" s="22">
        <v>15886.48</v>
      </c>
      <c r="E16" s="22">
        <v>11610.24</v>
      </c>
      <c r="F16" s="22">
        <v>13500</v>
      </c>
      <c r="G16" s="22">
        <v>6900</v>
      </c>
      <c r="H16" s="23">
        <v>10500</v>
      </c>
      <c r="I16" s="22">
        <v>10500</v>
      </c>
      <c r="J16" s="22">
        <v>10500</v>
      </c>
      <c r="K16" s="4">
        <v>3.0126E-2</v>
      </c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13.5" customHeight="1" x14ac:dyDescent="0.2">
      <c r="A17" s="115"/>
      <c r="B17" s="27"/>
      <c r="C17" s="112" t="s">
        <v>170</v>
      </c>
      <c r="D17" s="113">
        <f t="shared" ref="D17:J17" si="3">D18+D19+D20+D21</f>
        <v>125756.21</v>
      </c>
      <c r="E17" s="113">
        <f t="shared" si="3"/>
        <v>197234.08000000002</v>
      </c>
      <c r="F17" s="113">
        <f t="shared" si="3"/>
        <v>182561</v>
      </c>
      <c r="G17" s="113">
        <f t="shared" si="3"/>
        <v>181250</v>
      </c>
      <c r="H17" s="117">
        <f t="shared" si="3"/>
        <v>197944</v>
      </c>
      <c r="I17" s="118">
        <f t="shared" si="3"/>
        <v>197944</v>
      </c>
      <c r="J17" s="118">
        <f t="shared" si="3"/>
        <v>197944</v>
      </c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13.5" customHeight="1" x14ac:dyDescent="0.2">
      <c r="A18" s="115"/>
      <c r="B18" s="27">
        <v>610</v>
      </c>
      <c r="C18" s="27" t="s">
        <v>67</v>
      </c>
      <c r="D18" s="22">
        <v>77306.850000000006</v>
      </c>
      <c r="E18" s="22">
        <v>120047.67</v>
      </c>
      <c r="F18" s="22">
        <v>122458</v>
      </c>
      <c r="G18" s="22">
        <v>122450</v>
      </c>
      <c r="H18" s="119">
        <v>127352</v>
      </c>
      <c r="I18" s="120">
        <v>127352</v>
      </c>
      <c r="J18" s="120">
        <v>127352</v>
      </c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13.5" customHeight="1" x14ac:dyDescent="0.2">
      <c r="A19" s="115"/>
      <c r="B19" s="27">
        <v>620</v>
      </c>
      <c r="C19" s="27" t="s">
        <v>167</v>
      </c>
      <c r="D19" s="22">
        <v>35427.39</v>
      </c>
      <c r="E19" s="22">
        <v>50479.47</v>
      </c>
      <c r="F19" s="22">
        <v>52671</v>
      </c>
      <c r="G19" s="22">
        <v>43400</v>
      </c>
      <c r="H19" s="119">
        <v>52292</v>
      </c>
      <c r="I19" s="120">
        <v>52292</v>
      </c>
      <c r="J19" s="120">
        <v>52292</v>
      </c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13.5" customHeight="1" x14ac:dyDescent="0.2">
      <c r="A20" s="115"/>
      <c r="B20" s="27">
        <v>630</v>
      </c>
      <c r="C20" s="27" t="s">
        <v>64</v>
      </c>
      <c r="D20" s="22">
        <v>12868.87</v>
      </c>
      <c r="E20" s="22">
        <v>23598.06</v>
      </c>
      <c r="F20" s="22">
        <v>7332</v>
      </c>
      <c r="G20" s="22">
        <v>14900</v>
      </c>
      <c r="H20" s="119">
        <v>17900</v>
      </c>
      <c r="I20" s="120">
        <v>17900</v>
      </c>
      <c r="J20" s="120">
        <v>17900</v>
      </c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13.5" customHeight="1" x14ac:dyDescent="0.2">
      <c r="A21" s="115"/>
      <c r="B21" s="27">
        <v>640</v>
      </c>
      <c r="C21" s="27" t="s">
        <v>171</v>
      </c>
      <c r="D21" s="22">
        <v>153.1</v>
      </c>
      <c r="E21" s="22">
        <v>3108.88</v>
      </c>
      <c r="F21" s="22">
        <v>100</v>
      </c>
      <c r="G21" s="22">
        <v>500</v>
      </c>
      <c r="H21" s="119">
        <v>400</v>
      </c>
      <c r="I21" s="120">
        <v>400</v>
      </c>
      <c r="J21" s="120">
        <v>400</v>
      </c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13.5" customHeight="1" x14ac:dyDescent="0.2">
      <c r="A22" s="115"/>
      <c r="B22" s="27"/>
      <c r="C22" s="112" t="s">
        <v>172</v>
      </c>
      <c r="D22" s="113">
        <f t="shared" ref="D22:J22" si="4">D23</f>
        <v>73649.95</v>
      </c>
      <c r="E22" s="113">
        <f t="shared" si="4"/>
        <v>60717.53</v>
      </c>
      <c r="F22" s="113">
        <f t="shared" si="4"/>
        <v>63900</v>
      </c>
      <c r="G22" s="113">
        <f t="shared" si="4"/>
        <v>44600</v>
      </c>
      <c r="H22" s="117">
        <f t="shared" si="4"/>
        <v>62000</v>
      </c>
      <c r="I22" s="118">
        <f t="shared" si="4"/>
        <v>62000</v>
      </c>
      <c r="J22" s="118">
        <f t="shared" si="4"/>
        <v>62000</v>
      </c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13.5" customHeight="1" x14ac:dyDescent="0.2">
      <c r="A23" s="115"/>
      <c r="B23" s="27">
        <v>630</v>
      </c>
      <c r="C23" s="27" t="s">
        <v>64</v>
      </c>
      <c r="D23" s="22">
        <v>73649.95</v>
      </c>
      <c r="E23" s="22">
        <v>60717.53</v>
      </c>
      <c r="F23" s="22">
        <v>63900</v>
      </c>
      <c r="G23" s="22">
        <v>44600</v>
      </c>
      <c r="H23" s="119">
        <v>62000</v>
      </c>
      <c r="I23" s="120">
        <v>62000</v>
      </c>
      <c r="J23" s="120">
        <v>62000</v>
      </c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13.5" customHeight="1" x14ac:dyDescent="0.2">
      <c r="A24" s="115"/>
      <c r="B24" s="27"/>
      <c r="C24" s="112" t="s">
        <v>173</v>
      </c>
      <c r="D24" s="113">
        <f t="shared" ref="D24:J24" si="5">D25+D26</f>
        <v>0</v>
      </c>
      <c r="E24" s="113">
        <f t="shared" si="5"/>
        <v>28361.06</v>
      </c>
      <c r="F24" s="113">
        <f t="shared" si="5"/>
        <v>47980</v>
      </c>
      <c r="G24" s="113">
        <f t="shared" si="5"/>
        <v>47950</v>
      </c>
      <c r="H24" s="114">
        <f t="shared" si="5"/>
        <v>32508</v>
      </c>
      <c r="I24" s="113">
        <f t="shared" si="5"/>
        <v>32508</v>
      </c>
      <c r="J24" s="113">
        <f t="shared" si="5"/>
        <v>32508</v>
      </c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13.5" customHeight="1" x14ac:dyDescent="0.2">
      <c r="A25" s="115"/>
      <c r="B25" s="27">
        <v>610</v>
      </c>
      <c r="C25" s="27" t="s">
        <v>67</v>
      </c>
      <c r="D25" s="22">
        <v>0</v>
      </c>
      <c r="E25" s="22">
        <v>24148.43</v>
      </c>
      <c r="F25" s="22">
        <v>35526</v>
      </c>
      <c r="G25" s="22">
        <v>35500</v>
      </c>
      <c r="H25" s="23">
        <v>24080</v>
      </c>
      <c r="I25" s="22">
        <v>24080</v>
      </c>
      <c r="J25" s="22">
        <v>24080</v>
      </c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ht="13.5" customHeight="1" x14ac:dyDescent="0.2">
      <c r="A26" s="115"/>
      <c r="B26" s="27">
        <v>620</v>
      </c>
      <c r="C26" s="27" t="s">
        <v>167</v>
      </c>
      <c r="D26" s="22">
        <v>0</v>
      </c>
      <c r="E26" s="22">
        <v>4212.63</v>
      </c>
      <c r="F26" s="22">
        <v>12454</v>
      </c>
      <c r="G26" s="22">
        <v>12450</v>
      </c>
      <c r="H26" s="23">
        <v>8428</v>
      </c>
      <c r="I26" s="22">
        <v>8428</v>
      </c>
      <c r="J26" s="22">
        <v>8428</v>
      </c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ht="13.5" customHeight="1" x14ac:dyDescent="0.2">
      <c r="A27" s="115"/>
      <c r="B27" s="27"/>
      <c r="C27" s="112" t="s">
        <v>174</v>
      </c>
      <c r="D27" s="113">
        <f t="shared" ref="D27:J27" si="6">D28</f>
        <v>0</v>
      </c>
      <c r="E27" s="113">
        <f t="shared" si="6"/>
        <v>3986.12</v>
      </c>
      <c r="F27" s="113">
        <f t="shared" si="6"/>
        <v>0</v>
      </c>
      <c r="G27" s="113">
        <f t="shared" si="6"/>
        <v>9720</v>
      </c>
      <c r="H27" s="114">
        <f t="shared" si="6"/>
        <v>0</v>
      </c>
      <c r="I27" s="113">
        <f t="shared" si="6"/>
        <v>0</v>
      </c>
      <c r="J27" s="113">
        <f t="shared" si="6"/>
        <v>0</v>
      </c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ht="13.5" customHeight="1" x14ac:dyDescent="0.2">
      <c r="A28" s="115"/>
      <c r="B28" s="27">
        <v>630</v>
      </c>
      <c r="C28" s="27" t="s">
        <v>64</v>
      </c>
      <c r="D28" s="22">
        <v>0</v>
      </c>
      <c r="E28" s="22">
        <v>3986.12</v>
      </c>
      <c r="F28" s="22">
        <v>0</v>
      </c>
      <c r="G28" s="22">
        <v>9720</v>
      </c>
      <c r="H28" s="23">
        <v>0</v>
      </c>
      <c r="I28" s="22">
        <v>0</v>
      </c>
      <c r="J28" s="22">
        <v>0</v>
      </c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16.5" customHeight="1" x14ac:dyDescent="0.2">
      <c r="A29" s="102" t="s">
        <v>43</v>
      </c>
      <c r="B29" s="103"/>
      <c r="C29" s="104" t="s">
        <v>155</v>
      </c>
      <c r="D29" s="18">
        <f t="shared" ref="D29:J29" si="7">D4</f>
        <v>879393.2</v>
      </c>
      <c r="E29" s="18">
        <f t="shared" si="7"/>
        <v>1002560.63</v>
      </c>
      <c r="F29" s="18">
        <f t="shared" si="7"/>
        <v>983106</v>
      </c>
      <c r="G29" s="18">
        <f t="shared" si="7"/>
        <v>913140</v>
      </c>
      <c r="H29" s="18">
        <f t="shared" si="7"/>
        <v>987307</v>
      </c>
      <c r="I29" s="18">
        <f t="shared" si="7"/>
        <v>987307</v>
      </c>
      <c r="J29" s="18">
        <f t="shared" si="7"/>
        <v>987307</v>
      </c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16.5" customHeight="1" x14ac:dyDescent="0.2"/>
    <row r="31" spans="1:26" ht="16.5" customHeight="1" x14ac:dyDescent="0.2"/>
    <row r="32" spans="1:26" ht="16.5" customHeight="1" x14ac:dyDescent="0.2"/>
    <row r="33" ht="16.5" customHeight="1" x14ac:dyDescent="0.2"/>
    <row r="34" ht="16.5" customHeight="1" x14ac:dyDescent="0.2"/>
    <row r="35" ht="16.5" customHeight="1" x14ac:dyDescent="0.2"/>
    <row r="36" ht="16.5" customHeight="1" x14ac:dyDescent="0.2"/>
    <row r="37" ht="16.5" customHeight="1" x14ac:dyDescent="0.2"/>
    <row r="38" ht="16.5" customHeight="1" x14ac:dyDescent="0.2"/>
    <row r="39" ht="16.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  <row r="1001" ht="12.75" customHeight="1" x14ac:dyDescent="0.2"/>
    <row r="1002" ht="12.75" customHeight="1" x14ac:dyDescent="0.2"/>
    <row r="1003" ht="12.75" customHeight="1" x14ac:dyDescent="0.2"/>
  </sheetData>
  <mergeCells count="3">
    <mergeCell ref="A2:A3"/>
    <mergeCell ref="B2:B3"/>
    <mergeCell ref="C2:C3"/>
  </mergeCells>
  <pageMargins left="0.39374999999999999" right="0.39374999999999999" top="0.75" bottom="0.75" header="0" footer="0"/>
  <pageSetup firstPageNumber="0" orientation="landscape" horizontalDpi="300" verticalDpi="300" r:id="rId1"/>
  <headerFooter>
    <oddHeader>&amp;C&amp;A</oddHeader>
    <oddFooter>&amp;CStrana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D1004"/>
  <sheetViews>
    <sheetView zoomScaleNormal="100" workbookViewId="0">
      <selection activeCell="H13" sqref="H13"/>
    </sheetView>
  </sheetViews>
  <sheetFormatPr defaultRowHeight="12.75" x14ac:dyDescent="0.2"/>
  <cols>
    <col min="1" max="2" width="5.42578125" customWidth="1"/>
    <col min="3" max="3" width="37.85546875" customWidth="1"/>
    <col min="4" max="4" width="10.42578125" customWidth="1"/>
    <col min="5" max="7" width="12.42578125" customWidth="1"/>
    <col min="8" max="8" width="10.28515625" customWidth="1"/>
    <col min="9" max="10" width="10.7109375" customWidth="1"/>
    <col min="11" max="30" width="9" customWidth="1"/>
    <col min="31" max="1025" width="14.42578125" customWidth="1"/>
  </cols>
  <sheetData>
    <row r="1" spans="1:30" ht="16.5" customHeight="1" x14ac:dyDescent="0.3">
      <c r="A1" s="121"/>
      <c r="B1" s="121"/>
      <c r="C1" s="122" t="s">
        <v>175</v>
      </c>
      <c r="D1" s="123"/>
      <c r="E1" s="123"/>
      <c r="F1" s="121"/>
      <c r="G1" s="121"/>
      <c r="H1" s="121"/>
      <c r="I1" s="121"/>
      <c r="J1" s="124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</row>
    <row r="2" spans="1:30" ht="16.5" customHeight="1" x14ac:dyDescent="0.2">
      <c r="A2" s="204"/>
      <c r="B2" s="204"/>
      <c r="C2" s="204" t="s">
        <v>10</v>
      </c>
      <c r="D2" s="13">
        <v>2019</v>
      </c>
      <c r="E2" s="13">
        <v>2020</v>
      </c>
      <c r="F2" s="14">
        <v>2021</v>
      </c>
      <c r="G2" s="14">
        <v>2021</v>
      </c>
      <c r="H2" s="14">
        <v>2022</v>
      </c>
      <c r="I2" s="14">
        <v>2023</v>
      </c>
      <c r="J2" s="14">
        <v>2024</v>
      </c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</row>
    <row r="3" spans="1:30" ht="27.75" customHeight="1" x14ac:dyDescent="0.2">
      <c r="A3" s="204"/>
      <c r="B3" s="204"/>
      <c r="C3" s="204"/>
      <c r="D3" s="13" t="s">
        <v>11</v>
      </c>
      <c r="E3" s="13" t="s">
        <v>11</v>
      </c>
      <c r="F3" s="15" t="s">
        <v>12</v>
      </c>
      <c r="G3" s="15" t="s">
        <v>13</v>
      </c>
      <c r="H3" s="15" t="s">
        <v>12</v>
      </c>
      <c r="I3" s="15" t="s">
        <v>12</v>
      </c>
      <c r="J3" s="15" t="s">
        <v>12</v>
      </c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</row>
    <row r="4" spans="1:30" ht="16.5" customHeight="1" x14ac:dyDescent="0.2">
      <c r="A4" s="68">
        <v>1</v>
      </c>
      <c r="B4" s="16"/>
      <c r="C4" s="59" t="s">
        <v>103</v>
      </c>
      <c r="D4" s="18">
        <f t="shared" ref="D4:J4" si="0">D5</f>
        <v>778691.79999999993</v>
      </c>
      <c r="E4" s="18">
        <f t="shared" si="0"/>
        <v>1057160.92</v>
      </c>
      <c r="F4" s="18">
        <f t="shared" si="0"/>
        <v>82201</v>
      </c>
      <c r="G4" s="18">
        <f t="shared" si="0"/>
        <v>73101</v>
      </c>
      <c r="H4" s="18">
        <f t="shared" si="0"/>
        <v>36367</v>
      </c>
      <c r="I4" s="18">
        <f t="shared" si="0"/>
        <v>45067</v>
      </c>
      <c r="J4" s="18">
        <f t="shared" si="0"/>
        <v>37546</v>
      </c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</row>
    <row r="5" spans="1:30" ht="16.5" customHeight="1" x14ac:dyDescent="0.2">
      <c r="A5" s="13">
        <v>3</v>
      </c>
      <c r="B5" s="13"/>
      <c r="C5" s="61" t="s">
        <v>176</v>
      </c>
      <c r="D5" s="73">
        <f t="shared" ref="D5:J5" si="1">SUM(D6:D19)</f>
        <v>778691.79999999993</v>
      </c>
      <c r="E5" s="73">
        <f t="shared" si="1"/>
        <v>1057160.92</v>
      </c>
      <c r="F5" s="73">
        <f t="shared" si="1"/>
        <v>82201</v>
      </c>
      <c r="G5" s="73">
        <f t="shared" si="1"/>
        <v>73101</v>
      </c>
      <c r="H5" s="73">
        <f t="shared" si="1"/>
        <v>36367</v>
      </c>
      <c r="I5" s="73">
        <f t="shared" si="1"/>
        <v>45067</v>
      </c>
      <c r="J5" s="73">
        <f t="shared" si="1"/>
        <v>37546</v>
      </c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</row>
    <row r="6" spans="1:30" ht="13.5" customHeight="1" x14ac:dyDescent="0.2">
      <c r="A6" s="125" t="s">
        <v>177</v>
      </c>
      <c r="B6" s="44">
        <v>700</v>
      </c>
      <c r="C6" s="21" t="s">
        <v>178</v>
      </c>
      <c r="D6" s="52">
        <v>0</v>
      </c>
      <c r="E6" s="52">
        <v>33723.360000000001</v>
      </c>
      <c r="F6" s="126">
        <v>12518</v>
      </c>
      <c r="G6" s="52">
        <v>12518</v>
      </c>
      <c r="H6" s="53"/>
      <c r="I6" s="52"/>
      <c r="J6" s="52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13.5" customHeight="1" x14ac:dyDescent="0.2">
      <c r="A7" s="125" t="s">
        <v>179</v>
      </c>
      <c r="B7" s="44">
        <v>700</v>
      </c>
      <c r="C7" s="21" t="s">
        <v>180</v>
      </c>
      <c r="D7" s="52">
        <v>0</v>
      </c>
      <c r="E7" s="52">
        <v>0</v>
      </c>
      <c r="F7" s="127">
        <v>0</v>
      </c>
      <c r="G7" s="128">
        <v>0</v>
      </c>
      <c r="H7" s="53"/>
      <c r="I7" s="52"/>
      <c r="J7" s="5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</row>
    <row r="8" spans="1:30" ht="13.5" customHeight="1" x14ac:dyDescent="0.2">
      <c r="A8" s="125" t="s">
        <v>181</v>
      </c>
      <c r="B8" s="44">
        <v>700</v>
      </c>
      <c r="C8" s="21" t="s">
        <v>182</v>
      </c>
      <c r="D8" s="52">
        <v>0</v>
      </c>
      <c r="E8" s="52">
        <v>1190.72</v>
      </c>
      <c r="F8" s="126">
        <v>2220</v>
      </c>
      <c r="G8" s="52">
        <v>2220</v>
      </c>
      <c r="H8" s="53"/>
      <c r="I8" s="52"/>
      <c r="J8" s="5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</row>
    <row r="9" spans="1:30" ht="13.5" customHeight="1" x14ac:dyDescent="0.2">
      <c r="A9" s="125" t="s">
        <v>183</v>
      </c>
      <c r="B9" s="44">
        <v>700</v>
      </c>
      <c r="C9" s="21" t="s">
        <v>182</v>
      </c>
      <c r="D9" s="52">
        <v>0</v>
      </c>
      <c r="E9" s="52">
        <v>738331.62</v>
      </c>
      <c r="F9" s="126">
        <v>0</v>
      </c>
      <c r="G9" s="52">
        <v>0</v>
      </c>
      <c r="H9" s="53"/>
      <c r="I9" s="52"/>
      <c r="J9" s="5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</row>
    <row r="10" spans="1:30" ht="13.5" customHeight="1" x14ac:dyDescent="0.2">
      <c r="A10" s="125" t="s">
        <v>184</v>
      </c>
      <c r="B10" s="44">
        <v>700</v>
      </c>
      <c r="C10" s="21" t="s">
        <v>185</v>
      </c>
      <c r="D10" s="52">
        <v>0</v>
      </c>
      <c r="E10" s="52">
        <v>9108</v>
      </c>
      <c r="F10" s="126">
        <v>3660</v>
      </c>
      <c r="G10" s="52">
        <v>3660</v>
      </c>
      <c r="H10" s="53"/>
      <c r="I10" s="52"/>
      <c r="J10" s="5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</row>
    <row r="11" spans="1:30" ht="13.5" customHeight="1" x14ac:dyDescent="0.2">
      <c r="A11" s="125" t="s">
        <v>184</v>
      </c>
      <c r="B11" s="44">
        <v>700</v>
      </c>
      <c r="C11" s="21" t="s">
        <v>186</v>
      </c>
      <c r="D11" s="52">
        <v>0</v>
      </c>
      <c r="E11" s="52">
        <v>0</v>
      </c>
      <c r="F11" s="126">
        <v>250</v>
      </c>
      <c r="G11" s="52">
        <v>250</v>
      </c>
      <c r="H11" s="53"/>
      <c r="I11" s="52"/>
      <c r="J11" s="5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</row>
    <row r="12" spans="1:30" ht="13.5" customHeight="1" x14ac:dyDescent="0.2">
      <c r="A12" s="125" t="s">
        <v>184</v>
      </c>
      <c r="B12" s="44">
        <v>700</v>
      </c>
      <c r="C12" s="21" t="s">
        <v>182</v>
      </c>
      <c r="D12" s="52">
        <v>984</v>
      </c>
      <c r="E12" s="52">
        <v>11074.2</v>
      </c>
      <c r="F12" s="126">
        <v>39172</v>
      </c>
      <c r="G12" s="52">
        <v>39172</v>
      </c>
      <c r="H12" s="53">
        <v>36367</v>
      </c>
      <c r="I12" s="52">
        <v>45067</v>
      </c>
      <c r="J12" s="52">
        <v>37546</v>
      </c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</row>
    <row r="13" spans="1:30" ht="13.5" customHeight="1" x14ac:dyDescent="0.2">
      <c r="A13" s="125" t="s">
        <v>184</v>
      </c>
      <c r="B13" s="44">
        <v>700</v>
      </c>
      <c r="C13" s="21" t="s">
        <v>180</v>
      </c>
      <c r="D13" s="52">
        <v>0</v>
      </c>
      <c r="E13" s="52">
        <v>0</v>
      </c>
      <c r="F13" s="126">
        <v>2621</v>
      </c>
      <c r="G13" s="52">
        <v>2621</v>
      </c>
      <c r="H13" s="53"/>
      <c r="I13" s="52"/>
      <c r="J13" s="5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</row>
    <row r="14" spans="1:30" ht="13.5" customHeight="1" x14ac:dyDescent="0.2">
      <c r="A14" s="125" t="s">
        <v>187</v>
      </c>
      <c r="B14" s="44">
        <v>700</v>
      </c>
      <c r="C14" s="21" t="s">
        <v>180</v>
      </c>
      <c r="D14" s="52">
        <v>28677.08</v>
      </c>
      <c r="E14" s="52">
        <v>7406.04</v>
      </c>
      <c r="F14" s="126">
        <v>5600</v>
      </c>
      <c r="G14" s="52">
        <v>0</v>
      </c>
      <c r="H14" s="53"/>
      <c r="I14" s="52"/>
      <c r="J14" s="5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</row>
    <row r="15" spans="1:30" ht="13.5" customHeight="1" x14ac:dyDescent="0.2">
      <c r="A15" s="125" t="s">
        <v>188</v>
      </c>
      <c r="B15" s="44">
        <v>700</v>
      </c>
      <c r="C15" s="21" t="s">
        <v>182</v>
      </c>
      <c r="D15" s="52">
        <v>0</v>
      </c>
      <c r="E15" s="52">
        <v>11714.4</v>
      </c>
      <c r="F15" s="126">
        <v>12660</v>
      </c>
      <c r="G15" s="52">
        <v>12660</v>
      </c>
      <c r="H15" s="53"/>
      <c r="I15" s="52"/>
      <c r="J15" s="5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</row>
    <row r="16" spans="1:30" ht="13.5" customHeight="1" x14ac:dyDescent="0.2">
      <c r="A16" s="125" t="s">
        <v>189</v>
      </c>
      <c r="B16" s="44">
        <v>700</v>
      </c>
      <c r="C16" s="21" t="s">
        <v>180</v>
      </c>
      <c r="D16" s="52">
        <v>507335.47</v>
      </c>
      <c r="E16" s="52">
        <v>244612.58</v>
      </c>
      <c r="F16" s="126">
        <v>3500</v>
      </c>
      <c r="G16" s="52">
        <v>0</v>
      </c>
      <c r="H16" s="53"/>
      <c r="I16" s="52"/>
      <c r="J16" s="5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</row>
    <row r="17" spans="1:30" ht="13.5" customHeight="1" x14ac:dyDescent="0.2">
      <c r="A17" s="125" t="s">
        <v>190</v>
      </c>
      <c r="B17" s="44">
        <v>700</v>
      </c>
      <c r="C17" s="21" t="s">
        <v>182</v>
      </c>
      <c r="D17" s="52">
        <v>2371.79</v>
      </c>
      <c r="E17" s="52">
        <v>0</v>
      </c>
      <c r="F17" s="126">
        <v>0</v>
      </c>
      <c r="G17" s="52">
        <v>0</v>
      </c>
      <c r="H17" s="53"/>
      <c r="I17" s="52"/>
      <c r="J17" s="5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</row>
    <row r="18" spans="1:30" ht="13.5" customHeight="1" x14ac:dyDescent="0.2">
      <c r="A18" s="125" t="s">
        <v>191</v>
      </c>
      <c r="B18" s="44">
        <v>700</v>
      </c>
      <c r="C18" s="21" t="s">
        <v>180</v>
      </c>
      <c r="D18" s="52">
        <v>58539.6</v>
      </c>
      <c r="E18" s="52">
        <v>0</v>
      </c>
      <c r="F18" s="126">
        <v>0</v>
      </c>
      <c r="G18" s="52">
        <v>0</v>
      </c>
      <c r="H18" s="53"/>
      <c r="I18" s="52"/>
      <c r="J18" s="5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</row>
    <row r="19" spans="1:30" ht="13.5" customHeight="1" x14ac:dyDescent="0.2">
      <c r="A19" s="125" t="s">
        <v>192</v>
      </c>
      <c r="B19" s="44">
        <v>700</v>
      </c>
      <c r="C19" s="21" t="s">
        <v>180</v>
      </c>
      <c r="D19" s="52">
        <v>180783.86</v>
      </c>
      <c r="E19" s="52">
        <v>0</v>
      </c>
      <c r="F19" s="126">
        <v>0</v>
      </c>
      <c r="G19" s="52">
        <v>0</v>
      </c>
      <c r="H19" s="53"/>
      <c r="I19" s="52"/>
      <c r="J19" s="5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</row>
    <row r="20" spans="1:30" ht="16.5" customHeight="1" x14ac:dyDescent="0.2">
      <c r="A20" s="88" t="s">
        <v>36</v>
      </c>
      <c r="B20" s="16"/>
      <c r="C20" s="59" t="s">
        <v>193</v>
      </c>
      <c r="D20" s="18">
        <f t="shared" ref="D20:J20" si="2">D4</f>
        <v>778691.79999999993</v>
      </c>
      <c r="E20" s="18">
        <f t="shared" si="2"/>
        <v>1057160.92</v>
      </c>
      <c r="F20" s="18">
        <f t="shared" si="2"/>
        <v>82201</v>
      </c>
      <c r="G20" s="18">
        <f t="shared" si="2"/>
        <v>73101</v>
      </c>
      <c r="H20" s="18">
        <f t="shared" si="2"/>
        <v>36367</v>
      </c>
      <c r="I20" s="18">
        <f t="shared" si="2"/>
        <v>45067</v>
      </c>
      <c r="J20" s="18">
        <f t="shared" si="2"/>
        <v>37546</v>
      </c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</row>
    <row r="21" spans="1:30" ht="18" customHeight="1" x14ac:dyDescent="0.2"/>
    <row r="22" spans="1:30" ht="12.75" customHeight="1" x14ac:dyDescent="0.2"/>
    <row r="23" spans="1:30" ht="12.75" customHeight="1" x14ac:dyDescent="0.2"/>
    <row r="24" spans="1:30" ht="12.75" customHeight="1" x14ac:dyDescent="0.2"/>
    <row r="25" spans="1:30" ht="12.75" customHeight="1" x14ac:dyDescent="0.2"/>
    <row r="26" spans="1:30" ht="12.75" customHeight="1" x14ac:dyDescent="0.2"/>
    <row r="27" spans="1:30" ht="12.75" customHeight="1" x14ac:dyDescent="0.2"/>
    <row r="28" spans="1:30" ht="12.75" customHeight="1" x14ac:dyDescent="0.2"/>
    <row r="29" spans="1:30" ht="12.75" customHeight="1" x14ac:dyDescent="0.2"/>
    <row r="30" spans="1:30" ht="12.75" customHeight="1" x14ac:dyDescent="0.2"/>
    <row r="31" spans="1:30" ht="12.75" customHeight="1" x14ac:dyDescent="0.2"/>
    <row r="32" spans="1:30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  <row r="1001" ht="12.75" customHeight="1" x14ac:dyDescent="0.2"/>
    <row r="1002" ht="12.75" customHeight="1" x14ac:dyDescent="0.2"/>
    <row r="1003" ht="12.75" customHeight="1" x14ac:dyDescent="0.2"/>
    <row r="1004" ht="12.75" customHeight="1" x14ac:dyDescent="0.2"/>
  </sheetData>
  <mergeCells count="3">
    <mergeCell ref="A2:A3"/>
    <mergeCell ref="B2:B3"/>
    <mergeCell ref="C2:C3"/>
  </mergeCells>
  <pageMargins left="0.39374999999999999" right="0.39374999999999999" top="0.75" bottom="0.75" header="0" footer="0"/>
  <pageSetup firstPageNumber="0" orientation="landscape" horizontalDpi="300" verticalDpi="300" r:id="rId1"/>
  <headerFooter>
    <oddHeader>&amp;C&amp;A</oddHeader>
    <oddFooter>&amp;CStrana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D1002"/>
  <sheetViews>
    <sheetView zoomScaleNormal="100" workbookViewId="0">
      <selection activeCell="H8" sqref="H8"/>
    </sheetView>
  </sheetViews>
  <sheetFormatPr defaultRowHeight="12.75" x14ac:dyDescent="0.2"/>
  <cols>
    <col min="1" max="2" width="5.42578125" customWidth="1"/>
    <col min="3" max="3" width="35.85546875" customWidth="1"/>
    <col min="4" max="4" width="10.85546875" customWidth="1"/>
    <col min="5" max="5" width="11.140625" customWidth="1"/>
    <col min="6" max="6" width="10.42578125" customWidth="1"/>
    <col min="7" max="7" width="10.7109375" customWidth="1"/>
    <col min="8" max="8" width="10.28515625" customWidth="1"/>
    <col min="9" max="9" width="10.5703125" customWidth="1"/>
    <col min="10" max="10" width="12.42578125" customWidth="1"/>
    <col min="11" max="30" width="9" customWidth="1"/>
    <col min="31" max="1025" width="14.42578125" customWidth="1"/>
  </cols>
  <sheetData>
    <row r="1" spans="1:30" ht="16.5" customHeight="1" x14ac:dyDescent="0.2">
      <c r="A1" s="129"/>
      <c r="B1" s="129"/>
      <c r="C1" s="122" t="s">
        <v>194</v>
      </c>
      <c r="D1" s="130"/>
      <c r="E1" s="130"/>
      <c r="F1" s="129"/>
      <c r="G1" s="129"/>
      <c r="H1" s="129"/>
      <c r="I1" s="129"/>
      <c r="J1" s="131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</row>
    <row r="2" spans="1:30" ht="16.5" customHeight="1" x14ac:dyDescent="0.2">
      <c r="A2" s="204"/>
      <c r="B2" s="204"/>
      <c r="C2" s="204" t="s">
        <v>10</v>
      </c>
      <c r="D2" s="13">
        <v>2019</v>
      </c>
      <c r="E2" s="13">
        <v>2020</v>
      </c>
      <c r="F2" s="14">
        <v>2021</v>
      </c>
      <c r="G2" s="14">
        <v>2021</v>
      </c>
      <c r="H2" s="14">
        <v>2022</v>
      </c>
      <c r="I2" s="14">
        <v>2023</v>
      </c>
      <c r="J2" s="14">
        <v>2024</v>
      </c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</row>
    <row r="3" spans="1:30" ht="27.75" customHeight="1" x14ac:dyDescent="0.2">
      <c r="A3" s="204"/>
      <c r="B3" s="204"/>
      <c r="C3" s="204"/>
      <c r="D3" s="13" t="s">
        <v>11</v>
      </c>
      <c r="E3" s="13" t="s">
        <v>11</v>
      </c>
      <c r="F3" s="15" t="s">
        <v>12</v>
      </c>
      <c r="G3" s="15" t="s">
        <v>13</v>
      </c>
      <c r="H3" s="15" t="s">
        <v>12</v>
      </c>
      <c r="I3" s="15" t="s">
        <v>12</v>
      </c>
      <c r="J3" s="15" t="s">
        <v>12</v>
      </c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</row>
    <row r="4" spans="1:30" ht="16.5" customHeight="1" x14ac:dyDescent="0.2">
      <c r="A4" s="16">
        <v>400</v>
      </c>
      <c r="B4" s="16"/>
      <c r="C4" s="45" t="s">
        <v>195</v>
      </c>
      <c r="D4" s="18">
        <f t="shared" ref="D4:J4" si="0">D5</f>
        <v>192800</v>
      </c>
      <c r="E4" s="18">
        <f t="shared" si="0"/>
        <v>35107.35</v>
      </c>
      <c r="F4" s="18">
        <f t="shared" si="0"/>
        <v>23835</v>
      </c>
      <c r="G4" s="18">
        <f t="shared" si="0"/>
        <v>23835</v>
      </c>
      <c r="H4" s="18">
        <f t="shared" si="0"/>
        <v>24000</v>
      </c>
      <c r="I4" s="18">
        <f t="shared" si="0"/>
        <v>0</v>
      </c>
      <c r="J4" s="18">
        <f t="shared" si="0"/>
        <v>0</v>
      </c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</row>
    <row r="5" spans="1:30" ht="13.5" customHeight="1" x14ac:dyDescent="0.2">
      <c r="A5" s="132"/>
      <c r="B5" s="44">
        <v>450</v>
      </c>
      <c r="C5" s="133" t="s">
        <v>196</v>
      </c>
      <c r="D5" s="33">
        <f t="shared" ref="D5:J5" si="1">SUM(D6:D7)</f>
        <v>192800</v>
      </c>
      <c r="E5" s="33">
        <f t="shared" si="1"/>
        <v>35107.35</v>
      </c>
      <c r="F5" s="33">
        <f t="shared" si="1"/>
        <v>23835</v>
      </c>
      <c r="G5" s="33">
        <f t="shared" si="1"/>
        <v>23835</v>
      </c>
      <c r="H5" s="34">
        <f t="shared" si="1"/>
        <v>24000</v>
      </c>
      <c r="I5" s="33">
        <f t="shared" si="1"/>
        <v>0</v>
      </c>
      <c r="J5" s="33">
        <f t="shared" si="1"/>
        <v>0</v>
      </c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</row>
    <row r="6" spans="1:30" ht="13.5" customHeight="1" x14ac:dyDescent="0.2">
      <c r="A6" s="132"/>
      <c r="B6" s="20">
        <v>453</v>
      </c>
      <c r="C6" s="134" t="s">
        <v>197</v>
      </c>
      <c r="D6" s="37">
        <v>185000</v>
      </c>
      <c r="E6" s="37">
        <v>35107.35</v>
      </c>
      <c r="F6" s="37">
        <v>5835</v>
      </c>
      <c r="G6" s="37">
        <v>5835</v>
      </c>
      <c r="H6" s="38">
        <v>0</v>
      </c>
      <c r="I6" s="39">
        <v>0</v>
      </c>
      <c r="J6" s="39">
        <v>0</v>
      </c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13.5" customHeight="1" x14ac:dyDescent="0.2">
      <c r="A7" s="135"/>
      <c r="B7" s="20">
        <v>456</v>
      </c>
      <c r="C7" s="134" t="s">
        <v>198</v>
      </c>
      <c r="D7" s="37">
        <v>7800</v>
      </c>
      <c r="E7" s="37">
        <v>0</v>
      </c>
      <c r="F7" s="37">
        <v>18000</v>
      </c>
      <c r="G7" s="37">
        <v>18000</v>
      </c>
      <c r="H7" s="136">
        <v>24000</v>
      </c>
      <c r="I7" s="39">
        <v>0</v>
      </c>
      <c r="J7" s="39">
        <v>0</v>
      </c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</row>
    <row r="8" spans="1:30" ht="16.5" customHeight="1" x14ac:dyDescent="0.2">
      <c r="A8" s="137">
        <v>500</v>
      </c>
      <c r="B8" s="138"/>
      <c r="C8" s="45" t="s">
        <v>199</v>
      </c>
      <c r="D8" s="18">
        <f t="shared" ref="D8:J8" si="2">D9</f>
        <v>108969.95</v>
      </c>
      <c r="E8" s="18">
        <f t="shared" si="2"/>
        <v>719493.04</v>
      </c>
      <c r="F8" s="18">
        <f t="shared" si="2"/>
        <v>39172</v>
      </c>
      <c r="G8" s="18">
        <f t="shared" si="2"/>
        <v>39172</v>
      </c>
      <c r="H8" s="18">
        <f t="shared" si="2"/>
        <v>0</v>
      </c>
      <c r="I8" s="18">
        <f t="shared" si="2"/>
        <v>0</v>
      </c>
      <c r="J8" s="18">
        <f t="shared" si="2"/>
        <v>0</v>
      </c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</row>
    <row r="9" spans="1:30" ht="13.5" customHeight="1" x14ac:dyDescent="0.2">
      <c r="A9" s="139"/>
      <c r="B9" s="140">
        <v>510</v>
      </c>
      <c r="C9" s="133" t="s">
        <v>200</v>
      </c>
      <c r="D9" s="33">
        <f t="shared" ref="D9:J9" si="3">SUM(D10:D14)</f>
        <v>108969.95</v>
      </c>
      <c r="E9" s="33">
        <f t="shared" si="3"/>
        <v>719493.04</v>
      </c>
      <c r="F9" s="33">
        <f t="shared" si="3"/>
        <v>39172</v>
      </c>
      <c r="G9" s="33">
        <f t="shared" si="3"/>
        <v>39172</v>
      </c>
      <c r="H9" s="34">
        <f t="shared" si="3"/>
        <v>0</v>
      </c>
      <c r="I9" s="33">
        <f t="shared" si="3"/>
        <v>0</v>
      </c>
      <c r="J9" s="33">
        <f t="shared" si="3"/>
        <v>0</v>
      </c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</row>
    <row r="10" spans="1:30" ht="13.5" customHeight="1" x14ac:dyDescent="0.2">
      <c r="A10" s="141"/>
      <c r="B10" s="20">
        <v>513</v>
      </c>
      <c r="C10" s="134" t="s">
        <v>201</v>
      </c>
      <c r="D10" s="22">
        <v>108969.95</v>
      </c>
      <c r="E10" s="22">
        <v>95270</v>
      </c>
      <c r="F10" s="22">
        <v>0</v>
      </c>
      <c r="G10" s="22">
        <v>0</v>
      </c>
      <c r="H10" s="23">
        <v>0</v>
      </c>
      <c r="I10" s="24">
        <v>0</v>
      </c>
      <c r="J10" s="24">
        <v>0</v>
      </c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</row>
    <row r="11" spans="1:30" ht="13.5" customHeight="1" x14ac:dyDescent="0.2">
      <c r="A11" s="141"/>
      <c r="B11" s="20">
        <v>513</v>
      </c>
      <c r="C11" s="134" t="s">
        <v>202</v>
      </c>
      <c r="D11" s="22">
        <v>0</v>
      </c>
      <c r="E11" s="22">
        <v>33000</v>
      </c>
      <c r="F11" s="22">
        <v>0</v>
      </c>
      <c r="G11" s="22">
        <v>0</v>
      </c>
      <c r="H11" s="23">
        <v>0</v>
      </c>
      <c r="I11" s="24">
        <v>0</v>
      </c>
      <c r="J11" s="24">
        <v>0</v>
      </c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</row>
    <row r="12" spans="1:30" ht="13.5" customHeight="1" x14ac:dyDescent="0.2">
      <c r="A12" s="141"/>
      <c r="B12" s="20">
        <v>513</v>
      </c>
      <c r="C12" s="134" t="s">
        <v>203</v>
      </c>
      <c r="D12" s="22">
        <v>0</v>
      </c>
      <c r="E12" s="22">
        <v>165760.04</v>
      </c>
      <c r="F12" s="22">
        <v>39172</v>
      </c>
      <c r="G12" s="22">
        <v>39172</v>
      </c>
      <c r="H12" s="23">
        <v>0</v>
      </c>
      <c r="I12" s="24">
        <v>0</v>
      </c>
      <c r="J12" s="24">
        <v>0</v>
      </c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</row>
    <row r="13" spans="1:30" ht="13.5" customHeight="1" x14ac:dyDescent="0.2">
      <c r="A13" s="141"/>
      <c r="B13" s="142">
        <v>514</v>
      </c>
      <c r="C13" s="134" t="s">
        <v>204</v>
      </c>
      <c r="D13" s="22">
        <v>0</v>
      </c>
      <c r="E13" s="22">
        <v>396580</v>
      </c>
      <c r="F13" s="22">
        <v>0</v>
      </c>
      <c r="G13" s="22">
        <v>0</v>
      </c>
      <c r="H13" s="23">
        <v>0</v>
      </c>
      <c r="I13" s="24">
        <v>0</v>
      </c>
      <c r="J13" s="24">
        <v>0</v>
      </c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</row>
    <row r="14" spans="1:30" ht="13.5" customHeight="1" x14ac:dyDescent="0.2">
      <c r="A14" s="141"/>
      <c r="B14" s="142">
        <v>514</v>
      </c>
      <c r="C14" s="134" t="s">
        <v>205</v>
      </c>
      <c r="D14" s="22">
        <v>0</v>
      </c>
      <c r="E14" s="22">
        <v>28883</v>
      </c>
      <c r="F14" s="22">
        <v>0</v>
      </c>
      <c r="G14" s="22">
        <v>0</v>
      </c>
      <c r="H14" s="23">
        <v>0</v>
      </c>
      <c r="I14" s="24">
        <v>0</v>
      </c>
      <c r="J14" s="24">
        <v>0</v>
      </c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</row>
    <row r="15" spans="1:30" ht="16.5" customHeight="1" x14ac:dyDescent="0.2">
      <c r="A15" s="143" t="s">
        <v>36</v>
      </c>
      <c r="B15" s="103"/>
      <c r="C15" s="104" t="s">
        <v>206</v>
      </c>
      <c r="D15" s="18">
        <f t="shared" ref="D15:J15" si="4">D4+D8</f>
        <v>301769.95</v>
      </c>
      <c r="E15" s="18">
        <f t="shared" si="4"/>
        <v>754600.39</v>
      </c>
      <c r="F15" s="18">
        <f t="shared" si="4"/>
        <v>63007</v>
      </c>
      <c r="G15" s="18">
        <f t="shared" si="4"/>
        <v>63007</v>
      </c>
      <c r="H15" s="18">
        <f t="shared" si="4"/>
        <v>24000</v>
      </c>
      <c r="I15" s="18">
        <f t="shared" si="4"/>
        <v>0</v>
      </c>
      <c r="J15" s="18">
        <f t="shared" si="4"/>
        <v>0</v>
      </c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</row>
    <row r="16" spans="1:30" ht="12.75" customHeight="1" x14ac:dyDescent="0.2"/>
    <row r="17" ht="12.75" customHeight="1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  <row r="1001" ht="12.75" customHeight="1" x14ac:dyDescent="0.2"/>
    <row r="1002" ht="12.75" customHeight="1" x14ac:dyDescent="0.2"/>
  </sheetData>
  <mergeCells count="3">
    <mergeCell ref="A2:A3"/>
    <mergeCell ref="B2:B3"/>
    <mergeCell ref="C2:C3"/>
  </mergeCells>
  <pageMargins left="0.7" right="0.7" top="0.75" bottom="0.75" header="0" footer="0"/>
  <pageSetup firstPageNumber="0" orientation="landscape" horizontalDpi="300" verticalDpi="300" r:id="rId1"/>
  <headerFooter>
    <oddHeader>&amp;C&amp;A</oddHeader>
    <oddFooter>&amp;CStrana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Z1002"/>
  <sheetViews>
    <sheetView zoomScaleNormal="100" workbookViewId="0">
      <selection activeCell="H26" sqref="H26"/>
    </sheetView>
  </sheetViews>
  <sheetFormatPr defaultRowHeight="12.75" x14ac:dyDescent="0.2"/>
  <cols>
    <col min="1" max="2" width="5.42578125" customWidth="1"/>
    <col min="3" max="3" width="36.42578125" customWidth="1"/>
    <col min="4" max="4" width="10.85546875" customWidth="1"/>
    <col min="5" max="5" width="10.42578125" customWidth="1"/>
    <col min="6" max="6" width="10.5703125" customWidth="1"/>
    <col min="7" max="7" width="10.140625" customWidth="1"/>
    <col min="8" max="9" width="12.42578125" customWidth="1"/>
    <col min="10" max="10" width="11" customWidth="1"/>
    <col min="11" max="26" width="7" customWidth="1"/>
    <col min="27" max="1025" width="14.42578125" customWidth="1"/>
  </cols>
  <sheetData>
    <row r="1" spans="1:26" ht="16.5" customHeight="1" x14ac:dyDescent="0.2">
      <c r="A1" s="121"/>
      <c r="B1" s="121"/>
      <c r="C1" s="122" t="s">
        <v>207</v>
      </c>
      <c r="D1" s="123"/>
      <c r="E1" s="123"/>
      <c r="F1" s="121"/>
      <c r="G1" s="121"/>
      <c r="H1" s="121"/>
      <c r="I1" s="121"/>
      <c r="J1" s="144"/>
      <c r="K1" s="145"/>
      <c r="L1" s="145"/>
      <c r="M1" s="145"/>
      <c r="N1" s="145"/>
      <c r="O1" s="145"/>
      <c r="P1" s="145"/>
      <c r="Q1" s="145"/>
      <c r="R1" s="145"/>
      <c r="S1" s="145"/>
      <c r="T1" s="145"/>
      <c r="U1" s="145"/>
      <c r="V1" s="145"/>
      <c r="W1" s="145"/>
      <c r="X1" s="145"/>
      <c r="Y1" s="145"/>
      <c r="Z1" s="145"/>
    </row>
    <row r="2" spans="1:26" ht="16.5" customHeight="1" x14ac:dyDescent="0.2">
      <c r="A2" s="204"/>
      <c r="B2" s="204"/>
      <c r="C2" s="204" t="s">
        <v>10</v>
      </c>
      <c r="D2" s="13">
        <v>2019</v>
      </c>
      <c r="E2" s="13">
        <v>2020</v>
      </c>
      <c r="F2" s="14">
        <v>2021</v>
      </c>
      <c r="G2" s="14">
        <v>2021</v>
      </c>
      <c r="H2" s="14">
        <v>2022</v>
      </c>
      <c r="I2" s="14">
        <v>2023</v>
      </c>
      <c r="J2" s="14">
        <v>2024</v>
      </c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</row>
    <row r="3" spans="1:26" ht="27.75" customHeight="1" x14ac:dyDescent="0.2">
      <c r="A3" s="204"/>
      <c r="B3" s="204"/>
      <c r="C3" s="204"/>
      <c r="D3" s="13" t="s">
        <v>11</v>
      </c>
      <c r="E3" s="13" t="s">
        <v>11</v>
      </c>
      <c r="F3" s="15" t="s">
        <v>12</v>
      </c>
      <c r="G3" s="15" t="s">
        <v>13</v>
      </c>
      <c r="H3" s="15" t="s">
        <v>12</v>
      </c>
      <c r="I3" s="15" t="s">
        <v>12</v>
      </c>
      <c r="J3" s="15" t="s">
        <v>12</v>
      </c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</row>
    <row r="4" spans="1:26" ht="16.5" customHeight="1" x14ac:dyDescent="0.2">
      <c r="A4" s="16">
        <v>1</v>
      </c>
      <c r="B4" s="16"/>
      <c r="C4" s="17" t="s">
        <v>208</v>
      </c>
      <c r="D4" s="18">
        <f t="shared" ref="D4:J4" si="0">D5+D8</f>
        <v>0</v>
      </c>
      <c r="E4" s="18">
        <f t="shared" si="0"/>
        <v>42773.440000000002</v>
      </c>
      <c r="F4" s="18">
        <f t="shared" si="0"/>
        <v>122596</v>
      </c>
      <c r="G4" s="18">
        <f t="shared" si="0"/>
        <v>122596</v>
      </c>
      <c r="H4" s="18">
        <f t="shared" si="0"/>
        <v>83424</v>
      </c>
      <c r="I4" s="18">
        <f t="shared" si="0"/>
        <v>50424</v>
      </c>
      <c r="J4" s="18">
        <f t="shared" si="0"/>
        <v>57645</v>
      </c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16.5" customHeight="1" x14ac:dyDescent="0.2">
      <c r="A5" s="71" t="s">
        <v>209</v>
      </c>
      <c r="B5" s="13"/>
      <c r="C5" s="61" t="s">
        <v>210</v>
      </c>
      <c r="D5" s="73">
        <f t="shared" ref="D5:J6" si="1">D6</f>
        <v>0</v>
      </c>
      <c r="E5" s="73">
        <f t="shared" si="1"/>
        <v>7800</v>
      </c>
      <c r="F5" s="73">
        <f t="shared" si="1"/>
        <v>0</v>
      </c>
      <c r="G5" s="73">
        <f t="shared" si="1"/>
        <v>0</v>
      </c>
      <c r="H5" s="73">
        <f t="shared" si="1"/>
        <v>0</v>
      </c>
      <c r="I5" s="73">
        <f t="shared" si="1"/>
        <v>0</v>
      </c>
      <c r="J5" s="73">
        <f t="shared" si="1"/>
        <v>0</v>
      </c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3.5" customHeight="1" x14ac:dyDescent="0.2">
      <c r="A6" s="146" t="s">
        <v>183</v>
      </c>
      <c r="B6" s="44">
        <v>800</v>
      </c>
      <c r="C6" s="19" t="s">
        <v>211</v>
      </c>
      <c r="D6" s="33">
        <f t="shared" si="1"/>
        <v>0</v>
      </c>
      <c r="E6" s="33">
        <f t="shared" si="1"/>
        <v>7800</v>
      </c>
      <c r="F6" s="33">
        <f t="shared" si="1"/>
        <v>0</v>
      </c>
      <c r="G6" s="33">
        <f t="shared" si="1"/>
        <v>0</v>
      </c>
      <c r="H6" s="34">
        <f t="shared" si="1"/>
        <v>0</v>
      </c>
      <c r="I6" s="33">
        <f t="shared" si="1"/>
        <v>0</v>
      </c>
      <c r="J6" s="33">
        <f t="shared" si="1"/>
        <v>0</v>
      </c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13.5" customHeight="1" x14ac:dyDescent="0.2">
      <c r="A7" s="63"/>
      <c r="B7" s="20">
        <v>819</v>
      </c>
      <c r="C7" s="21" t="s">
        <v>212</v>
      </c>
      <c r="D7" s="52">
        <v>0</v>
      </c>
      <c r="E7" s="52">
        <v>7800</v>
      </c>
      <c r="F7" s="52">
        <v>0</v>
      </c>
      <c r="G7" s="52">
        <v>0</v>
      </c>
      <c r="H7" s="53">
        <v>0</v>
      </c>
      <c r="I7" s="52">
        <v>0</v>
      </c>
      <c r="J7" s="52">
        <v>0</v>
      </c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</row>
    <row r="8" spans="1:26" ht="16.5" customHeight="1" x14ac:dyDescent="0.2">
      <c r="A8" s="71" t="s">
        <v>209</v>
      </c>
      <c r="B8" s="13"/>
      <c r="C8" s="61" t="s">
        <v>213</v>
      </c>
      <c r="D8" s="73">
        <f t="shared" ref="D8:J8" si="2">D9</f>
        <v>0</v>
      </c>
      <c r="E8" s="73">
        <f t="shared" si="2"/>
        <v>34973.440000000002</v>
      </c>
      <c r="F8" s="73">
        <f t="shared" si="2"/>
        <v>122596</v>
      </c>
      <c r="G8" s="73">
        <f t="shared" si="2"/>
        <v>122596</v>
      </c>
      <c r="H8" s="73">
        <f t="shared" si="2"/>
        <v>83424</v>
      </c>
      <c r="I8" s="73">
        <f t="shared" si="2"/>
        <v>50424</v>
      </c>
      <c r="J8" s="73">
        <f t="shared" si="2"/>
        <v>57645</v>
      </c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ht="13.5" customHeight="1" x14ac:dyDescent="0.2">
      <c r="A9" s="146" t="s">
        <v>214</v>
      </c>
      <c r="B9" s="44">
        <v>800</v>
      </c>
      <c r="C9" s="19" t="s">
        <v>211</v>
      </c>
      <c r="D9" s="33">
        <f t="shared" ref="D9:J9" si="3">SUM(D10:D15)</f>
        <v>0</v>
      </c>
      <c r="E9" s="33">
        <f t="shared" si="3"/>
        <v>34973.440000000002</v>
      </c>
      <c r="F9" s="33">
        <f t="shared" si="3"/>
        <v>122596</v>
      </c>
      <c r="G9" s="33">
        <f t="shared" si="3"/>
        <v>122596</v>
      </c>
      <c r="H9" s="34">
        <f t="shared" si="3"/>
        <v>83424</v>
      </c>
      <c r="I9" s="33">
        <f t="shared" si="3"/>
        <v>50424</v>
      </c>
      <c r="J9" s="33">
        <f t="shared" si="3"/>
        <v>57645</v>
      </c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ht="13.5" customHeight="1" x14ac:dyDescent="0.2">
      <c r="A10" s="146"/>
      <c r="B10" s="20">
        <v>821</v>
      </c>
      <c r="C10" s="21" t="s">
        <v>215</v>
      </c>
      <c r="D10" s="37">
        <v>0</v>
      </c>
      <c r="E10" s="37">
        <v>0</v>
      </c>
      <c r="F10" s="37">
        <v>33000</v>
      </c>
      <c r="G10" s="147">
        <v>33000</v>
      </c>
      <c r="H10" s="136">
        <v>33000</v>
      </c>
      <c r="I10" s="147">
        <v>0</v>
      </c>
      <c r="J10" s="147">
        <v>0</v>
      </c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ht="13.5" customHeight="1" x14ac:dyDescent="0.2">
      <c r="A11" s="146"/>
      <c r="B11" s="20">
        <v>821</v>
      </c>
      <c r="C11" s="21" t="s">
        <v>216</v>
      </c>
      <c r="D11" s="37">
        <v>0</v>
      </c>
      <c r="E11" s="37">
        <v>0</v>
      </c>
      <c r="F11" s="37">
        <v>39172</v>
      </c>
      <c r="G11" s="147">
        <v>39172</v>
      </c>
      <c r="H11" s="136">
        <v>0</v>
      </c>
      <c r="I11" s="147">
        <v>0</v>
      </c>
      <c r="J11" s="147">
        <v>0</v>
      </c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ht="13.5" customHeight="1" x14ac:dyDescent="0.2">
      <c r="A12" s="20"/>
      <c r="B12" s="20">
        <v>821</v>
      </c>
      <c r="C12" s="21" t="s">
        <v>216</v>
      </c>
      <c r="D12" s="52">
        <v>0</v>
      </c>
      <c r="E12" s="52">
        <v>24420</v>
      </c>
      <c r="F12" s="52">
        <v>24420</v>
      </c>
      <c r="G12" s="52">
        <v>24420</v>
      </c>
      <c r="H12" s="53">
        <v>24420</v>
      </c>
      <c r="I12" s="52">
        <v>24420</v>
      </c>
      <c r="J12" s="52">
        <v>24420</v>
      </c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</row>
    <row r="13" spans="1:26" ht="13.5" customHeight="1" x14ac:dyDescent="0.2">
      <c r="A13" s="20"/>
      <c r="B13" s="20">
        <v>821</v>
      </c>
      <c r="C13" s="21" t="s">
        <v>217</v>
      </c>
      <c r="D13" s="52">
        <v>0</v>
      </c>
      <c r="E13" s="52">
        <v>3501</v>
      </c>
      <c r="F13" s="52">
        <v>14004</v>
      </c>
      <c r="G13" s="52">
        <v>14004</v>
      </c>
      <c r="H13" s="53">
        <v>14004</v>
      </c>
      <c r="I13" s="52">
        <v>14004</v>
      </c>
      <c r="J13" s="52">
        <v>14004</v>
      </c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</row>
    <row r="14" spans="1:26" ht="13.5" customHeight="1" x14ac:dyDescent="0.2">
      <c r="A14" s="20"/>
      <c r="B14" s="20">
        <v>821</v>
      </c>
      <c r="C14" s="21" t="s">
        <v>218</v>
      </c>
      <c r="D14" s="52">
        <v>0</v>
      </c>
      <c r="E14" s="52">
        <v>7052.44</v>
      </c>
      <c r="F14" s="52">
        <v>12000</v>
      </c>
      <c r="G14" s="52">
        <v>12000</v>
      </c>
      <c r="H14" s="53">
        <v>12000</v>
      </c>
      <c r="I14" s="52">
        <v>12000</v>
      </c>
      <c r="J14" s="52">
        <v>12000</v>
      </c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</row>
    <row r="15" spans="1:26" ht="13.5" customHeight="1" x14ac:dyDescent="0.2">
      <c r="A15" s="20"/>
      <c r="B15" s="148">
        <v>821</v>
      </c>
      <c r="C15" t="s">
        <v>219</v>
      </c>
      <c r="D15" s="52">
        <v>0</v>
      </c>
      <c r="E15" s="52">
        <v>0</v>
      </c>
      <c r="F15" s="52">
        <v>0</v>
      </c>
      <c r="G15" s="52">
        <v>0</v>
      </c>
      <c r="H15" s="53">
        <v>0</v>
      </c>
      <c r="I15" s="52">
        <v>0</v>
      </c>
      <c r="J15" s="52">
        <v>7221</v>
      </c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</row>
    <row r="16" spans="1:26" ht="21.75" customHeight="1" x14ac:dyDescent="0.2">
      <c r="A16" s="102" t="s">
        <v>36</v>
      </c>
      <c r="B16" s="149"/>
      <c r="C16" s="104" t="s">
        <v>220</v>
      </c>
      <c r="D16" s="18">
        <f t="shared" ref="D16:J16" si="4">D4</f>
        <v>0</v>
      </c>
      <c r="E16" s="18">
        <f t="shared" si="4"/>
        <v>42773.440000000002</v>
      </c>
      <c r="F16" s="18">
        <f t="shared" si="4"/>
        <v>122596</v>
      </c>
      <c r="G16" s="18">
        <f t="shared" si="4"/>
        <v>122596</v>
      </c>
      <c r="H16" s="18">
        <f t="shared" si="4"/>
        <v>83424</v>
      </c>
      <c r="I16" s="18">
        <f t="shared" si="4"/>
        <v>50424</v>
      </c>
      <c r="J16" s="18">
        <f t="shared" si="4"/>
        <v>57645</v>
      </c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ht="12.75" customHeight="1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  <row r="1001" ht="12.75" customHeight="1" x14ac:dyDescent="0.2"/>
    <row r="1002" ht="12.75" customHeight="1" x14ac:dyDescent="0.2"/>
  </sheetData>
  <mergeCells count="3">
    <mergeCell ref="A2:A3"/>
    <mergeCell ref="B2:B3"/>
    <mergeCell ref="C2:C3"/>
  </mergeCells>
  <pageMargins left="0.39374999999999999" right="0.39374999999999999" top="0.75" bottom="0.75" header="0" footer="0"/>
  <pageSetup firstPageNumber="0" orientation="landscape" horizontalDpi="300" verticalDpi="300" r:id="rId1"/>
  <headerFooter>
    <oddHeader>&amp;C&amp;A</oddHeader>
    <oddFooter>&amp;CStrana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10</vt:i4>
      </vt:variant>
    </vt:vector>
  </HeadingPairs>
  <TitlesOfParts>
    <vt:vector size="10" baseType="lpstr">
      <vt:lpstr>uvod</vt:lpstr>
      <vt:lpstr>OU BP</vt:lpstr>
      <vt:lpstr>ZŠ BP</vt:lpstr>
      <vt:lpstr>OU BV</vt:lpstr>
      <vt:lpstr>OU KP</vt:lpstr>
      <vt:lpstr>ZŠ BV</vt:lpstr>
      <vt:lpstr>OU KV</vt:lpstr>
      <vt:lpstr>FO príjmy</vt:lpstr>
      <vt:lpstr>FO výdavky</vt:lpstr>
      <vt:lpstr>Vysledok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Lenka Krajciova</dc:creator>
  <dc:description/>
  <cp:lastModifiedBy>Lubela</cp:lastModifiedBy>
  <cp:revision>23</cp:revision>
  <cp:lastPrinted>2021-12-02T10:32:07Z</cp:lastPrinted>
  <dcterms:created xsi:type="dcterms:W3CDTF">1601-01-01T00:00:00Z</dcterms:created>
  <dcterms:modified xsi:type="dcterms:W3CDTF">2021-12-15T14:07:03Z</dcterms:modified>
  <dc:language>sk-SK</dc:language>
</cp:coreProperties>
</file>