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ubela\Desktop\"/>
    </mc:Choice>
  </mc:AlternateContent>
  <xr:revisionPtr revIDLastSave="0" documentId="13_ncr:1_{CF749ED7-3603-4404-B6EC-FBBB24A87A0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uvod" sheetId="1" r:id="rId1"/>
    <sheet name="OU BP" sheetId="2" r:id="rId2"/>
    <sheet name="ZŠ BP" sheetId="3" r:id="rId3"/>
    <sheet name="OU BV" sheetId="4" r:id="rId4"/>
    <sheet name="OU KP" sheetId="5" r:id="rId5"/>
    <sheet name="ZŠ BV" sheetId="6" r:id="rId6"/>
    <sheet name="OU KV" sheetId="7" r:id="rId7"/>
    <sheet name="FO príjmy" sheetId="8" r:id="rId8"/>
    <sheet name="FO výdavky" sheetId="9" r:id="rId9"/>
    <sheet name="Vysledok" sheetId="10" r:id="rId10"/>
  </sheet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6" i="9" l="1"/>
  <c r="E34" i="10" s="1"/>
  <c r="J9" i="9"/>
  <c r="J8" i="9" s="1"/>
  <c r="I9" i="9"/>
  <c r="H9" i="9"/>
  <c r="H8" i="9" s="1"/>
  <c r="G9" i="9"/>
  <c r="F9" i="9"/>
  <c r="F8" i="9" s="1"/>
  <c r="F4" i="9" s="1"/>
  <c r="F16" i="9" s="1"/>
  <c r="D34" i="10" s="1"/>
  <c r="E9" i="9"/>
  <c r="E8" i="9" s="1"/>
  <c r="D9" i="9"/>
  <c r="D8" i="9" s="1"/>
  <c r="I8" i="9"/>
  <c r="G8" i="9"/>
  <c r="J6" i="9"/>
  <c r="J5" i="9" s="1"/>
  <c r="I6" i="9"/>
  <c r="H6" i="9"/>
  <c r="H5" i="9" s="1"/>
  <c r="H4" i="9" s="1"/>
  <c r="H16" i="9" s="1"/>
  <c r="F34" i="10" s="1"/>
  <c r="G6" i="9"/>
  <c r="G5" i="9" s="1"/>
  <c r="G4" i="9" s="1"/>
  <c r="F6" i="9"/>
  <c r="F5" i="9" s="1"/>
  <c r="E6" i="9"/>
  <c r="D6" i="9"/>
  <c r="D5" i="9" s="1"/>
  <c r="D4" i="9" s="1"/>
  <c r="D16" i="9" s="1"/>
  <c r="B34" i="10" s="1"/>
  <c r="I5" i="9"/>
  <c r="I4" i="9" s="1"/>
  <c r="I16" i="9" s="1"/>
  <c r="G34" i="10" s="1"/>
  <c r="E5" i="9"/>
  <c r="E4" i="9" s="1"/>
  <c r="E16" i="9" s="1"/>
  <c r="C34" i="10" s="1"/>
  <c r="J4" i="9"/>
  <c r="J16" i="9" s="1"/>
  <c r="H34" i="10" s="1"/>
  <c r="G15" i="8"/>
  <c r="E33" i="10" s="1"/>
  <c r="E15" i="8"/>
  <c r="C33" i="10" s="1"/>
  <c r="J9" i="8"/>
  <c r="J8" i="8" s="1"/>
  <c r="I9" i="8"/>
  <c r="H9" i="8"/>
  <c r="H8" i="8" s="1"/>
  <c r="G9" i="8"/>
  <c r="F9" i="8"/>
  <c r="F8" i="8" s="1"/>
  <c r="E9" i="8"/>
  <c r="E8" i="8" s="1"/>
  <c r="D9" i="8"/>
  <c r="D8" i="8" s="1"/>
  <c r="I8" i="8"/>
  <c r="G8" i="8"/>
  <c r="J5" i="8"/>
  <c r="J4" i="8" s="1"/>
  <c r="I5" i="8"/>
  <c r="H5" i="8"/>
  <c r="H4" i="8" s="1"/>
  <c r="H15" i="8" s="1"/>
  <c r="F33" i="10" s="1"/>
  <c r="F35" i="10" s="1"/>
  <c r="G5" i="8"/>
  <c r="G4" i="8" s="1"/>
  <c r="F5" i="8"/>
  <c r="F4" i="8" s="1"/>
  <c r="F15" i="8" s="1"/>
  <c r="D33" i="10" s="1"/>
  <c r="E5" i="8"/>
  <c r="D5" i="8"/>
  <c r="D4" i="8" s="1"/>
  <c r="I4" i="8"/>
  <c r="E4" i="8"/>
  <c r="K22" i="7"/>
  <c r="H22" i="10" s="1"/>
  <c r="K5" i="7"/>
  <c r="K4" i="7" s="1"/>
  <c r="J5" i="7"/>
  <c r="J4" i="7" s="1"/>
  <c r="J22" i="7" s="1"/>
  <c r="G22" i="10" s="1"/>
  <c r="I5" i="7"/>
  <c r="H5" i="7"/>
  <c r="H4" i="7" s="1"/>
  <c r="H22" i="7" s="1"/>
  <c r="E22" i="10" s="1"/>
  <c r="G5" i="7"/>
  <c r="F5" i="7"/>
  <c r="F4" i="7" s="1"/>
  <c r="F22" i="7" s="1"/>
  <c r="C22" i="10" s="1"/>
  <c r="E5" i="7"/>
  <c r="E4" i="7" s="1"/>
  <c r="E22" i="7" s="1"/>
  <c r="B22" i="10" s="1"/>
  <c r="I4" i="7"/>
  <c r="I22" i="7" s="1"/>
  <c r="F22" i="10" s="1"/>
  <c r="G4" i="7"/>
  <c r="G22" i="7" s="1"/>
  <c r="D22" i="10" s="1"/>
  <c r="J28" i="6"/>
  <c r="I28" i="6"/>
  <c r="H28" i="6"/>
  <c r="G28" i="6"/>
  <c r="F28" i="6"/>
  <c r="E28" i="6"/>
  <c r="D28" i="6"/>
  <c r="J24" i="6"/>
  <c r="I24" i="6"/>
  <c r="H24" i="6"/>
  <c r="G24" i="6"/>
  <c r="F24" i="6"/>
  <c r="E24" i="6"/>
  <c r="D24" i="6"/>
  <c r="J22" i="6"/>
  <c r="J4" i="6" s="1"/>
  <c r="J30" i="6" s="1"/>
  <c r="H11" i="10" s="1"/>
  <c r="I22" i="6"/>
  <c r="H22" i="6"/>
  <c r="G22" i="6"/>
  <c r="F22" i="6"/>
  <c r="E22" i="6"/>
  <c r="D22" i="6"/>
  <c r="D4" i="6" s="1"/>
  <c r="D30" i="6" s="1"/>
  <c r="B11" i="10" s="1"/>
  <c r="J17" i="6"/>
  <c r="I17" i="6"/>
  <c r="H17" i="6"/>
  <c r="G17" i="6"/>
  <c r="F17" i="6"/>
  <c r="E17" i="6"/>
  <c r="D17" i="6"/>
  <c r="J6" i="6"/>
  <c r="H6" i="6"/>
  <c r="F6" i="6"/>
  <c r="E6" i="6"/>
  <c r="D6" i="6"/>
  <c r="J5" i="6"/>
  <c r="I5" i="6"/>
  <c r="H5" i="6"/>
  <c r="G5" i="6"/>
  <c r="F5" i="6"/>
  <c r="F4" i="6" s="1"/>
  <c r="F30" i="6" s="1"/>
  <c r="D11" i="10" s="1"/>
  <c r="E5" i="6"/>
  <c r="E4" i="6" s="1"/>
  <c r="E30" i="6" s="1"/>
  <c r="C11" i="10" s="1"/>
  <c r="D5" i="6"/>
  <c r="H4" i="6"/>
  <c r="H30" i="6" s="1"/>
  <c r="F11" i="10" s="1"/>
  <c r="J9" i="5"/>
  <c r="J8" i="5" s="1"/>
  <c r="I9" i="5"/>
  <c r="I8" i="5" s="1"/>
  <c r="H9" i="5"/>
  <c r="H8" i="5" s="1"/>
  <c r="G9" i="5"/>
  <c r="F9" i="5"/>
  <c r="F8" i="5" s="1"/>
  <c r="E9" i="5"/>
  <c r="D9" i="5"/>
  <c r="D8" i="5" s="1"/>
  <c r="G8" i="5"/>
  <c r="E8" i="5"/>
  <c r="J5" i="5"/>
  <c r="J4" i="5" s="1"/>
  <c r="I5" i="5"/>
  <c r="H5" i="5"/>
  <c r="H4" i="5" s="1"/>
  <c r="G5" i="5"/>
  <c r="F5" i="5"/>
  <c r="F4" i="5" s="1"/>
  <c r="F11" i="5" s="1"/>
  <c r="D21" i="10" s="1"/>
  <c r="E5" i="5"/>
  <c r="E4" i="5" s="1"/>
  <c r="E11" i="5" s="1"/>
  <c r="C21" i="10" s="1"/>
  <c r="C23" i="10" s="1"/>
  <c r="D5" i="5"/>
  <c r="D4" i="5" s="1"/>
  <c r="I4" i="5"/>
  <c r="I11" i="5" s="1"/>
  <c r="G21" i="10" s="1"/>
  <c r="G23" i="10" s="1"/>
  <c r="G4" i="5"/>
  <c r="G11" i="5" s="1"/>
  <c r="E21" i="10" s="1"/>
  <c r="E23" i="10" s="1"/>
  <c r="J86" i="4"/>
  <c r="I86" i="4"/>
  <c r="H86" i="4"/>
  <c r="G86" i="4"/>
  <c r="F86" i="4"/>
  <c r="E86" i="4"/>
  <c r="D86" i="4"/>
  <c r="J84" i="4"/>
  <c r="I84" i="4"/>
  <c r="H84" i="4"/>
  <c r="G84" i="4"/>
  <c r="F84" i="4"/>
  <c r="E84" i="4"/>
  <c r="D84" i="4"/>
  <c r="J81" i="4"/>
  <c r="I81" i="4"/>
  <c r="H81" i="4"/>
  <c r="G81" i="4"/>
  <c r="F81" i="4"/>
  <c r="E81" i="4"/>
  <c r="D81" i="4"/>
  <c r="J79" i="4"/>
  <c r="J78" i="4" s="1"/>
  <c r="I79" i="4"/>
  <c r="H79" i="4"/>
  <c r="H78" i="4" s="1"/>
  <c r="G79" i="4"/>
  <c r="F79" i="4"/>
  <c r="E79" i="4"/>
  <c r="D79" i="4"/>
  <c r="D78" i="4" s="1"/>
  <c r="I78" i="4"/>
  <c r="G78" i="4"/>
  <c r="J76" i="4"/>
  <c r="J75" i="4" s="1"/>
  <c r="I76" i="4"/>
  <c r="H76" i="4"/>
  <c r="H75" i="4" s="1"/>
  <c r="G76" i="4"/>
  <c r="G75" i="4" s="1"/>
  <c r="F76" i="4"/>
  <c r="F75" i="4" s="1"/>
  <c r="E76" i="4"/>
  <c r="D76" i="4"/>
  <c r="D75" i="4" s="1"/>
  <c r="I75" i="4"/>
  <c r="E75" i="4"/>
  <c r="J71" i="4"/>
  <c r="J58" i="4" s="1"/>
  <c r="I71" i="4"/>
  <c r="H71" i="4"/>
  <c r="G71" i="4"/>
  <c r="F71" i="4"/>
  <c r="E71" i="4"/>
  <c r="D71" i="4"/>
  <c r="J69" i="4"/>
  <c r="I69" i="4"/>
  <c r="H69" i="4"/>
  <c r="G69" i="4"/>
  <c r="F69" i="4"/>
  <c r="E69" i="4"/>
  <c r="D69" i="4"/>
  <c r="J64" i="4"/>
  <c r="I64" i="4"/>
  <c r="H64" i="4"/>
  <c r="G64" i="4"/>
  <c r="F64" i="4"/>
  <c r="E64" i="4"/>
  <c r="D64" i="4"/>
  <c r="J59" i="4"/>
  <c r="I59" i="4"/>
  <c r="I58" i="4" s="1"/>
  <c r="H59" i="4"/>
  <c r="G59" i="4"/>
  <c r="G58" i="4" s="1"/>
  <c r="F59" i="4"/>
  <c r="E59" i="4"/>
  <c r="D59" i="4"/>
  <c r="H58" i="4"/>
  <c r="D58" i="4"/>
  <c r="J56" i="4"/>
  <c r="I56" i="4"/>
  <c r="I55" i="4" s="1"/>
  <c r="H56" i="4"/>
  <c r="H55" i="4" s="1"/>
  <c r="G56" i="4"/>
  <c r="G55" i="4" s="1"/>
  <c r="F56" i="4"/>
  <c r="E56" i="4"/>
  <c r="E55" i="4" s="1"/>
  <c r="D56" i="4"/>
  <c r="J55" i="4"/>
  <c r="F55" i="4"/>
  <c r="D55" i="4"/>
  <c r="J53" i="4"/>
  <c r="I53" i="4"/>
  <c r="H53" i="4"/>
  <c r="G53" i="4"/>
  <c r="F53" i="4"/>
  <c r="E53" i="4"/>
  <c r="D53" i="4"/>
  <c r="J48" i="4"/>
  <c r="I48" i="4"/>
  <c r="H48" i="4"/>
  <c r="H45" i="4" s="1"/>
  <c r="G48" i="4"/>
  <c r="F48" i="4"/>
  <c r="E48" i="4"/>
  <c r="D48" i="4"/>
  <c r="J46" i="4"/>
  <c r="I46" i="4"/>
  <c r="I45" i="4" s="1"/>
  <c r="H46" i="4"/>
  <c r="G46" i="4"/>
  <c r="F46" i="4"/>
  <c r="F45" i="4" s="1"/>
  <c r="E46" i="4"/>
  <c r="E45" i="4" s="1"/>
  <c r="D46" i="4"/>
  <c r="J45" i="4"/>
  <c r="D45" i="4"/>
  <c r="J43" i="4"/>
  <c r="I43" i="4"/>
  <c r="H43" i="4"/>
  <c r="G43" i="4"/>
  <c r="F43" i="4"/>
  <c r="E43" i="4"/>
  <c r="D43" i="4"/>
  <c r="J41" i="4"/>
  <c r="J40" i="4" s="1"/>
  <c r="I41" i="4"/>
  <c r="H41" i="4"/>
  <c r="H40" i="4" s="1"/>
  <c r="G41" i="4"/>
  <c r="F41" i="4"/>
  <c r="F40" i="4" s="1"/>
  <c r="E41" i="4"/>
  <c r="D41" i="4"/>
  <c r="D40" i="4" s="1"/>
  <c r="G40" i="4"/>
  <c r="E40" i="4"/>
  <c r="J37" i="4"/>
  <c r="J36" i="4" s="1"/>
  <c r="I37" i="4"/>
  <c r="H37" i="4"/>
  <c r="H36" i="4" s="1"/>
  <c r="G37" i="4"/>
  <c r="F37" i="4"/>
  <c r="F36" i="4" s="1"/>
  <c r="E37" i="4"/>
  <c r="E36" i="4" s="1"/>
  <c r="D37" i="4"/>
  <c r="D36" i="4" s="1"/>
  <c r="I36" i="4"/>
  <c r="G36" i="4"/>
  <c r="J33" i="4"/>
  <c r="J32" i="4" s="1"/>
  <c r="I33" i="4"/>
  <c r="H33" i="4"/>
  <c r="H32" i="4" s="1"/>
  <c r="G33" i="4"/>
  <c r="G32" i="4" s="1"/>
  <c r="F33" i="4"/>
  <c r="F32" i="4" s="1"/>
  <c r="E33" i="4"/>
  <c r="D33" i="4"/>
  <c r="D32" i="4" s="1"/>
  <c r="I32" i="4"/>
  <c r="E32" i="4"/>
  <c r="J30" i="4"/>
  <c r="J29" i="4" s="1"/>
  <c r="I30" i="4"/>
  <c r="I29" i="4" s="1"/>
  <c r="H30" i="4"/>
  <c r="H29" i="4" s="1"/>
  <c r="G30" i="4"/>
  <c r="F30" i="4"/>
  <c r="F29" i="4" s="1"/>
  <c r="E30" i="4"/>
  <c r="D30" i="4"/>
  <c r="D29" i="4" s="1"/>
  <c r="G29" i="4"/>
  <c r="E29" i="4"/>
  <c r="J25" i="4"/>
  <c r="I25" i="4"/>
  <c r="H25" i="4"/>
  <c r="G25" i="4"/>
  <c r="F25" i="4"/>
  <c r="E25" i="4"/>
  <c r="D25" i="4"/>
  <c r="J21" i="4"/>
  <c r="I21" i="4"/>
  <c r="H21" i="4"/>
  <c r="G21" i="4"/>
  <c r="F21" i="4"/>
  <c r="E21" i="4"/>
  <c r="D21" i="4"/>
  <c r="J18" i="4"/>
  <c r="I18" i="4"/>
  <c r="H18" i="4"/>
  <c r="G18" i="4"/>
  <c r="F18" i="4"/>
  <c r="E18" i="4"/>
  <c r="D18" i="4"/>
  <c r="J16" i="4"/>
  <c r="I16" i="4"/>
  <c r="H16" i="4"/>
  <c r="G16" i="4"/>
  <c r="F16" i="4"/>
  <c r="E16" i="4"/>
  <c r="D16" i="4"/>
  <c r="J5" i="4"/>
  <c r="I5" i="4"/>
  <c r="H5" i="4"/>
  <c r="H4" i="4" s="1"/>
  <c r="H88" i="4" s="1"/>
  <c r="F6" i="10" s="1"/>
  <c r="F16" i="10" s="1"/>
  <c r="F28" i="10" s="1"/>
  <c r="F40" i="10" s="1"/>
  <c r="G5" i="4"/>
  <c r="F5" i="4"/>
  <c r="F4" i="4" s="1"/>
  <c r="E5" i="4"/>
  <c r="D5" i="4"/>
  <c r="G4" i="4"/>
  <c r="E4" i="4"/>
  <c r="F11" i="3"/>
  <c r="D10" i="10" s="1"/>
  <c r="D12" i="10" s="1"/>
  <c r="E11" i="3"/>
  <c r="C10" i="10" s="1"/>
  <c r="J9" i="3"/>
  <c r="I9" i="3"/>
  <c r="H9" i="3"/>
  <c r="G9" i="3"/>
  <c r="F9" i="3"/>
  <c r="E9" i="3"/>
  <c r="D9" i="3"/>
  <c r="J4" i="3"/>
  <c r="J11" i="3" s="1"/>
  <c r="H10" i="10" s="1"/>
  <c r="I4" i="3"/>
  <c r="I11" i="3" s="1"/>
  <c r="G10" i="10" s="1"/>
  <c r="H4" i="3"/>
  <c r="H11" i="3" s="1"/>
  <c r="F10" i="10" s="1"/>
  <c r="F12" i="10" s="1"/>
  <c r="G4" i="3"/>
  <c r="G11" i="3" s="1"/>
  <c r="E10" i="10" s="1"/>
  <c r="F4" i="3"/>
  <c r="E4" i="3"/>
  <c r="D4" i="3"/>
  <c r="D11" i="3" s="1"/>
  <c r="B10" i="10" s="1"/>
  <c r="J24" i="2"/>
  <c r="J23" i="2" s="1"/>
  <c r="I24" i="2"/>
  <c r="I23" i="2" s="1"/>
  <c r="H24" i="2"/>
  <c r="H23" i="2" s="1"/>
  <c r="G24" i="2"/>
  <c r="F24" i="2"/>
  <c r="F23" i="2" s="1"/>
  <c r="E24" i="2"/>
  <c r="D24" i="2"/>
  <c r="D23" i="2" s="1"/>
  <c r="G23" i="2"/>
  <c r="E23" i="2"/>
  <c r="J21" i="2"/>
  <c r="I21" i="2"/>
  <c r="H21" i="2"/>
  <c r="G21" i="2"/>
  <c r="F21" i="2"/>
  <c r="E21" i="2"/>
  <c r="D21" i="2"/>
  <c r="J19" i="2"/>
  <c r="I19" i="2"/>
  <c r="H19" i="2"/>
  <c r="G19" i="2"/>
  <c r="F19" i="2"/>
  <c r="E19" i="2"/>
  <c r="D19" i="2"/>
  <c r="J15" i="2"/>
  <c r="J11" i="2" s="1"/>
  <c r="I15" i="2"/>
  <c r="H15" i="2"/>
  <c r="G15" i="2"/>
  <c r="F15" i="2"/>
  <c r="E15" i="2"/>
  <c r="D15" i="2"/>
  <c r="J12" i="2"/>
  <c r="I12" i="2"/>
  <c r="H12" i="2"/>
  <c r="G12" i="2"/>
  <c r="G11" i="2" s="1"/>
  <c r="F12" i="2"/>
  <c r="E12" i="2"/>
  <c r="E11" i="2" s="1"/>
  <c r="D12" i="2"/>
  <c r="F11" i="2"/>
  <c r="D11" i="2"/>
  <c r="J4" i="2"/>
  <c r="I4" i="2"/>
  <c r="H4" i="2"/>
  <c r="G4" i="2"/>
  <c r="F4" i="2"/>
  <c r="E4" i="2"/>
  <c r="E26" i="2" s="1"/>
  <c r="C5" i="10" s="1"/>
  <c r="D4" i="2"/>
  <c r="D26" i="2" s="1"/>
  <c r="B5" i="10" s="1"/>
  <c r="B15" i="10" l="1"/>
  <c r="C15" i="10"/>
  <c r="C35" i="10"/>
  <c r="B12" i="10"/>
  <c r="J26" i="2"/>
  <c r="H5" i="10" s="1"/>
  <c r="H12" i="10"/>
  <c r="I4" i="4"/>
  <c r="E78" i="4"/>
  <c r="E88" i="4" s="1"/>
  <c r="C6" i="10" s="1"/>
  <c r="H11" i="5"/>
  <c r="F21" i="10" s="1"/>
  <c r="F23" i="10" s="1"/>
  <c r="I15" i="8"/>
  <c r="G33" i="10" s="1"/>
  <c r="G35" i="10" s="1"/>
  <c r="E35" i="10"/>
  <c r="F26" i="2"/>
  <c r="D5" i="10" s="1"/>
  <c r="H11" i="2"/>
  <c r="H26" i="2" s="1"/>
  <c r="F5" i="10" s="1"/>
  <c r="D4" i="4"/>
  <c r="D88" i="4" s="1"/>
  <c r="B6" i="10" s="1"/>
  <c r="B16" i="10" s="1"/>
  <c r="B28" i="10" s="1"/>
  <c r="B40" i="10" s="1"/>
  <c r="J4" i="4"/>
  <c r="J88" i="4" s="1"/>
  <c r="H6" i="10" s="1"/>
  <c r="H16" i="10" s="1"/>
  <c r="H28" i="10" s="1"/>
  <c r="H40" i="10" s="1"/>
  <c r="G45" i="4"/>
  <c r="G88" i="4" s="1"/>
  <c r="E6" i="10" s="1"/>
  <c r="E16" i="10" s="1"/>
  <c r="E28" i="10" s="1"/>
  <c r="E40" i="10" s="1"/>
  <c r="F78" i="4"/>
  <c r="D15" i="8"/>
  <c r="B33" i="10" s="1"/>
  <c r="B35" i="10" s="1"/>
  <c r="J15" i="8"/>
  <c r="H33" i="10" s="1"/>
  <c r="H35" i="10" s="1"/>
  <c r="G26" i="2"/>
  <c r="E5" i="10" s="1"/>
  <c r="I11" i="2"/>
  <c r="I26" i="2" s="1"/>
  <c r="G5" i="10" s="1"/>
  <c r="C12" i="10"/>
  <c r="D11" i="5"/>
  <c r="B21" i="10" s="1"/>
  <c r="B23" i="10" s="1"/>
  <c r="J11" i="5"/>
  <c r="H21" i="10" s="1"/>
  <c r="H23" i="10" s="1"/>
  <c r="G6" i="6"/>
  <c r="G4" i="6"/>
  <c r="G30" i="6" s="1"/>
  <c r="E11" i="10" s="1"/>
  <c r="E12" i="10" s="1"/>
  <c r="D35" i="10"/>
  <c r="E58" i="4"/>
  <c r="I40" i="4"/>
  <c r="F58" i="4"/>
  <c r="F88" i="4" s="1"/>
  <c r="D6" i="10" s="1"/>
  <c r="D16" i="10" s="1"/>
  <c r="D28" i="10" s="1"/>
  <c r="D40" i="10" s="1"/>
  <c r="D23" i="10"/>
  <c r="I4" i="6"/>
  <c r="I30" i="6" s="1"/>
  <c r="G11" i="10" s="1"/>
  <c r="G12" i="10" s="1"/>
  <c r="I6" i="6"/>
  <c r="C16" i="10" l="1"/>
  <c r="C28" i="10" s="1"/>
  <c r="C40" i="10" s="1"/>
  <c r="C7" i="10"/>
  <c r="F7" i="10"/>
  <c r="F15" i="10"/>
  <c r="I88" i="4"/>
  <c r="G6" i="10" s="1"/>
  <c r="G16" i="10" s="1"/>
  <c r="G28" i="10" s="1"/>
  <c r="G40" i="10" s="1"/>
  <c r="D7" i="10"/>
  <c r="D15" i="10"/>
  <c r="H15" i="10"/>
  <c r="H7" i="10"/>
  <c r="B7" i="10"/>
  <c r="E7" i="10"/>
  <c r="E15" i="10"/>
  <c r="C27" i="10"/>
  <c r="G15" i="10"/>
  <c r="B27" i="10"/>
  <c r="B17" i="10"/>
  <c r="B39" i="10" l="1"/>
  <c r="B41" i="10" s="1"/>
  <c r="B29" i="10"/>
  <c r="G17" i="10"/>
  <c r="G27" i="10"/>
  <c r="F17" i="10"/>
  <c r="F27" i="10"/>
  <c r="C17" i="10"/>
  <c r="H27" i="10"/>
  <c r="H17" i="10"/>
  <c r="E17" i="10"/>
  <c r="E27" i="10"/>
  <c r="G7" i="10"/>
  <c r="C39" i="10"/>
  <c r="C41" i="10" s="1"/>
  <c r="C29" i="10"/>
  <c r="D17" i="10"/>
  <c r="D27" i="10"/>
  <c r="F29" i="10" l="1"/>
  <c r="F39" i="10"/>
  <c r="F41" i="10" s="1"/>
  <c r="E29" i="10"/>
  <c r="E39" i="10"/>
  <c r="E41" i="10" s="1"/>
  <c r="D29" i="10"/>
  <c r="D39" i="10"/>
  <c r="D41" i="10" s="1"/>
  <c r="G29" i="10"/>
  <c r="G39" i="10"/>
  <c r="G41" i="10" s="1"/>
  <c r="H39" i="10"/>
  <c r="H41" i="10" s="1"/>
  <c r="H29" i="10"/>
</calcChain>
</file>

<file path=xl/sharedStrings.xml><?xml version="1.0" encoding="utf-8"?>
<sst xmlns="http://schemas.openxmlformats.org/spreadsheetml/2006/main" count="422" uniqueCount="241">
  <si>
    <t>Pripomienky zasielať na adresu : Obecný úrad Ľubeľa 346, 032 14  Ľubeľa</t>
  </si>
  <si>
    <t>Vyhodnotenie pripomienok k návrhu rozpočtu na rok 2023 a roky 2024 a 2025</t>
  </si>
  <si>
    <t xml:space="preserve">   </t>
  </si>
  <si>
    <t xml:space="preserve"> Rozpočet</t>
  </si>
  <si>
    <t>Obec Ľubeľa</t>
  </si>
  <si>
    <t>V Ľubeli, november 2022</t>
  </si>
  <si>
    <t>Bežné príjmy OBEC</t>
  </si>
  <si>
    <t>Ukazovateľ</t>
  </si>
  <si>
    <t>rozpočet plnenie</t>
  </si>
  <si>
    <t>rozpočet na rok</t>
  </si>
  <si>
    <t>predpoklad plnenia</t>
  </si>
  <si>
    <t>DAŇOVÉ PRÍJMY</t>
  </si>
  <si>
    <t>Dane z príjmov fyzických osôb</t>
  </si>
  <si>
    <t>Dane z majetku</t>
  </si>
  <si>
    <t>Daň za psa</t>
  </si>
  <si>
    <t>Daň za nevýherné automaty</t>
  </si>
  <si>
    <t>Daň za ubytovanie</t>
  </si>
  <si>
    <t>TKO miestny poplatok</t>
  </si>
  <si>
    <t>NEDAŇOVÉ PRÍJMY</t>
  </si>
  <si>
    <t>Príjmy z vlastníctva majetku</t>
  </si>
  <si>
    <t>Prenájom pozemkov</t>
  </si>
  <si>
    <t>Prenájom bytových a nebyt. Priestorov</t>
  </si>
  <si>
    <t>Administratívne poplatky a platby</t>
  </si>
  <si>
    <t>Administratívne poplatky /matrika.../</t>
  </si>
  <si>
    <t>Poplatky za opatrovateľské služby</t>
  </si>
  <si>
    <t xml:space="preserve">Poplatky a platby z  predaja a tov. A služieb </t>
  </si>
  <si>
    <t>Úroky z tuzemských úverov</t>
  </si>
  <si>
    <t>Z vkladov</t>
  </si>
  <si>
    <t>Iné nedaňové príjmy</t>
  </si>
  <si>
    <t>ostatné</t>
  </si>
  <si>
    <t>GRANTY A TRANSFERY</t>
  </si>
  <si>
    <t>Tuzemské bežné granty a transfery</t>
  </si>
  <si>
    <t xml:space="preserve">Zo ŠR </t>
  </si>
  <si>
    <t>OU</t>
  </si>
  <si>
    <t>Bežné príjmy spolu</t>
  </si>
  <si>
    <t>Bežné príjmy ZŠ</t>
  </si>
  <si>
    <t>Príjmy z prenájmu</t>
  </si>
  <si>
    <t>Poplatky a platby z  predaja a služieb</t>
  </si>
  <si>
    <t>Úroky</t>
  </si>
  <si>
    <t>Z dobropisov a vratiek</t>
  </si>
  <si>
    <t>ZŠ</t>
  </si>
  <si>
    <t>Bežné výdavky OBEC</t>
  </si>
  <si>
    <t>01</t>
  </si>
  <si>
    <t>Všeobecné verejné služby</t>
  </si>
  <si>
    <t>01.1.1</t>
  </si>
  <si>
    <t>Výkonné a zákonodarné orgány (OÚ)</t>
  </si>
  <si>
    <t>Mzdy, platy a ostatné osobné vyrovnania</t>
  </si>
  <si>
    <t>Poistné a príspevok do poisťovní</t>
  </si>
  <si>
    <t>Cestovné</t>
  </si>
  <si>
    <t>Energie</t>
  </si>
  <si>
    <t>Materiál</t>
  </si>
  <si>
    <t>Dopravné</t>
  </si>
  <si>
    <t>Údržba</t>
  </si>
  <si>
    <t>Služby</t>
  </si>
  <si>
    <t>Príspevky</t>
  </si>
  <si>
    <t>Transfery</t>
  </si>
  <si>
    <t>01.120</t>
  </si>
  <si>
    <t>Finančné a rozpočtové záležitosti</t>
  </si>
  <si>
    <t>Služby (audit+bankové poplatky)</t>
  </si>
  <si>
    <t>01.330</t>
  </si>
  <si>
    <t>Iné všeobecné služby- matrika</t>
  </si>
  <si>
    <t>Tovary a služby</t>
  </si>
  <si>
    <t>01.600</t>
  </si>
  <si>
    <t>Všeobecné verejné služby (Voľby)</t>
  </si>
  <si>
    <t>Mzdy</t>
  </si>
  <si>
    <t>01.700</t>
  </si>
  <si>
    <t>Transakcie verejného dlhu</t>
  </si>
  <si>
    <t>Splácanie úrokov z úveru – SZRB</t>
  </si>
  <si>
    <t>Splácanie úrokov z úveru – ČSOB</t>
  </si>
  <si>
    <t>Splácanie úrokov z úveru – ŠFRB</t>
  </si>
  <si>
    <t>02</t>
  </si>
  <si>
    <t>Civilná ochrana</t>
  </si>
  <si>
    <t>02.200</t>
  </si>
  <si>
    <t>Civilná ochrana - tovary a služby</t>
  </si>
  <si>
    <t>03</t>
  </si>
  <si>
    <t>Verejný poriadok a bezpečnosť</t>
  </si>
  <si>
    <t>03.200</t>
  </si>
  <si>
    <t>Ochrana pred požiarmi</t>
  </si>
  <si>
    <t>Ochrana proti požiarmi - tovary a služby</t>
  </si>
  <si>
    <t>Ochrana proti požiarmi - transfery</t>
  </si>
  <si>
    <t>04</t>
  </si>
  <si>
    <t>Ekonomická oblasť</t>
  </si>
  <si>
    <t>04.510</t>
  </si>
  <si>
    <t>Cestná doprava</t>
  </si>
  <si>
    <t>Cestná doprava  - tovary a služby</t>
  </si>
  <si>
    <t>Cestná doprava - bežné transfery SAD</t>
  </si>
  <si>
    <t>05</t>
  </si>
  <si>
    <t>Ochrana životného prostredia</t>
  </si>
  <si>
    <t>05.100</t>
  </si>
  <si>
    <t>Nakladanie s odpadmi</t>
  </si>
  <si>
    <t>Nakladanie s odpadmi - tovary a služby</t>
  </si>
  <si>
    <t>05.4.0</t>
  </si>
  <si>
    <t>Ochrana prírody a krajiny (povodne)</t>
  </si>
  <si>
    <t>Bežné výdavky</t>
  </si>
  <si>
    <t>06</t>
  </si>
  <si>
    <t>Bývanie a občianska vybavenosť</t>
  </si>
  <si>
    <t>06.100</t>
  </si>
  <si>
    <t>Rozvoj Bývania</t>
  </si>
  <si>
    <t>Rozvoj bývania – tovary a služby</t>
  </si>
  <si>
    <t>06.200</t>
  </si>
  <si>
    <t>Rozvoj obce</t>
  </si>
  <si>
    <t>Rozvoj obce – mzdy</t>
  </si>
  <si>
    <t>Rozvoj obce – odvody</t>
  </si>
  <si>
    <t>Rozvoj obce -tovary a služby</t>
  </si>
  <si>
    <t>06.400</t>
  </si>
  <si>
    <t>Verejné osvetlenie</t>
  </si>
  <si>
    <t>Verejné osvetlenie - tovary a služby</t>
  </si>
  <si>
    <t>07</t>
  </si>
  <si>
    <t>Zdravotníctvo</t>
  </si>
  <si>
    <t>07.210</t>
  </si>
  <si>
    <t>Všeobecná zdravotná starostlivosť</t>
  </si>
  <si>
    <t>Všeobecné zdravotné služby -tovary a služby</t>
  </si>
  <si>
    <t>08</t>
  </si>
  <si>
    <t>Rekreácia, kultúra a náboženstvo</t>
  </si>
  <si>
    <t>08.100</t>
  </si>
  <si>
    <t>Rekreačné a športové služby (TJ)</t>
  </si>
  <si>
    <t>Šport – mzdy</t>
  </si>
  <si>
    <t>Šport – odvody</t>
  </si>
  <si>
    <t>Šport - tovary a služby</t>
  </si>
  <si>
    <t>Šport - bežné transfery</t>
  </si>
  <si>
    <t>08.200</t>
  </si>
  <si>
    <t>Kultúrne služby (KD)</t>
  </si>
  <si>
    <t xml:space="preserve">Kultúrne služby - mzdy </t>
  </si>
  <si>
    <t>Kultúrne služby – odvody</t>
  </si>
  <si>
    <t xml:space="preserve">Kultúrne služby - tovary a služby </t>
  </si>
  <si>
    <t xml:space="preserve">Kultúrne služby – transfery </t>
  </si>
  <si>
    <t>08.300</t>
  </si>
  <si>
    <t>Vysielacia a vydavateľské služby (MR)</t>
  </si>
  <si>
    <t>Vysielacie a vydavateľské služby - tovary a služby</t>
  </si>
  <si>
    <t>08.400</t>
  </si>
  <si>
    <t>Náboženské a iné spoločenské služby (DS)</t>
  </si>
  <si>
    <t>Odvody</t>
  </si>
  <si>
    <t xml:space="preserve">Tovary a služby </t>
  </si>
  <si>
    <t>09</t>
  </si>
  <si>
    <t>Vzdelávanie</t>
  </si>
  <si>
    <t>09.500</t>
  </si>
  <si>
    <t>Vzdelávanie inde nedefinované</t>
  </si>
  <si>
    <t>10</t>
  </si>
  <si>
    <t>Sociálne zabezpečenie</t>
  </si>
  <si>
    <t>10.200</t>
  </si>
  <si>
    <t>Staroba</t>
  </si>
  <si>
    <t>Tovary a služby – dôchodcovia</t>
  </si>
  <si>
    <t>10.100</t>
  </si>
  <si>
    <t>Choroba, invalidita, staroba</t>
  </si>
  <si>
    <t>Opatrovanie – mzdy</t>
  </si>
  <si>
    <t>Opatrovanie – odvody</t>
  </si>
  <si>
    <t>10.400</t>
  </si>
  <si>
    <t>Rodina a deti</t>
  </si>
  <si>
    <t>Transfery -rodiny s deťmi</t>
  </si>
  <si>
    <t>10.700</t>
  </si>
  <si>
    <t>Sociálna pomoc občanom</t>
  </si>
  <si>
    <t xml:space="preserve">Transfery </t>
  </si>
  <si>
    <t>Bežné výdavky spolu</t>
  </si>
  <si>
    <t>Kapitálové príjmy OBEC</t>
  </si>
  <si>
    <t xml:space="preserve">Kapitálové príjmy </t>
  </si>
  <si>
    <t>Príjem z predaja pozemkov</t>
  </si>
  <si>
    <t>Príjem z predaja kap. aktív</t>
  </si>
  <si>
    <t xml:space="preserve">GRANTY A  TRANSFERY </t>
  </si>
  <si>
    <t xml:space="preserve">Tuzemské kapitálové granty </t>
  </si>
  <si>
    <t>Kapitálové príjmy spolu</t>
  </si>
  <si>
    <t>Bežné výdavky ZŠ</t>
  </si>
  <si>
    <t>Školstvo</t>
  </si>
  <si>
    <t>Základná škola</t>
  </si>
  <si>
    <t>Bežné výdavky – prenesené kompetencie 111</t>
  </si>
  <si>
    <t>Odvody do poisťovní</t>
  </si>
  <si>
    <t>Telekomunikačné poplatky</t>
  </si>
  <si>
    <t>Nájom</t>
  </si>
  <si>
    <t>Bežné výdavky – originálne kompetencie 41</t>
  </si>
  <si>
    <t>Transfery jednotlivcom</t>
  </si>
  <si>
    <t>Bežné výdavky – iné zdroje  72</t>
  </si>
  <si>
    <t>Bežné výdavky – Projekty</t>
  </si>
  <si>
    <t>Bežné výdavky – 131</t>
  </si>
  <si>
    <t>Kapitálové výdavky OBEC</t>
  </si>
  <si>
    <t>Príprava a implementácia rozvoj. projektov</t>
  </si>
  <si>
    <t>01.1.0</t>
  </si>
  <si>
    <t>Pozemky</t>
  </si>
  <si>
    <t>05.2.0</t>
  </si>
  <si>
    <t>Realizácia nových stavieb</t>
  </si>
  <si>
    <t>06.1.0</t>
  </si>
  <si>
    <t>06.2.0</t>
  </si>
  <si>
    <t>Územný plán</t>
  </si>
  <si>
    <t>Projektová dokumentácia</t>
  </si>
  <si>
    <t>Nákup prevádzkových strojov</t>
  </si>
  <si>
    <t>Rekonštrukcia a modernizácia</t>
  </si>
  <si>
    <t>06.4.0</t>
  </si>
  <si>
    <t>07.2.0</t>
  </si>
  <si>
    <t>08.1.0</t>
  </si>
  <si>
    <t>08.2.0</t>
  </si>
  <si>
    <t>08.4.0</t>
  </si>
  <si>
    <t>09.1.0</t>
  </si>
  <si>
    <t>Kapitálové výdavky spolu</t>
  </si>
  <si>
    <t xml:space="preserve">Finančné operácie príjem </t>
  </si>
  <si>
    <t>PRÍJMOVÉ OPERÁCIE</t>
  </si>
  <si>
    <t>Ostatné finančné operácie</t>
  </si>
  <si>
    <t>Zostatok z prostriedkov z min. rokov</t>
  </si>
  <si>
    <t>Prevod prostriedkov z peňažných fondov</t>
  </si>
  <si>
    <t xml:space="preserve">PRIJATÉ ÚVERY A PÔŽIČKY </t>
  </si>
  <si>
    <t>Tuzemské úvery a pôžičky</t>
  </si>
  <si>
    <t>Tuzemské úvery a pôžičky – ČSOB</t>
  </si>
  <si>
    <t>Tuzemské úvery a pôžičky – VUB</t>
  </si>
  <si>
    <t>Tuzemské úvery a pôžičky – SZRB</t>
  </si>
  <si>
    <t>Bankové úvery dlhodobé – ŠFRB</t>
  </si>
  <si>
    <t>Návratná finančná výpomoc</t>
  </si>
  <si>
    <t>Finančné operácie príjmové spolu</t>
  </si>
  <si>
    <t>Finančné operacie výdavky</t>
  </si>
  <si>
    <t>VŠEOBECNÉ VEREJNÉ SLUŽBY</t>
  </si>
  <si>
    <t>1</t>
  </si>
  <si>
    <t xml:space="preserve">OBCE </t>
  </si>
  <si>
    <t>Výdavkové operácie</t>
  </si>
  <si>
    <t>Vrátené finančné zábezpeky</t>
  </si>
  <si>
    <t>TRANSAKCIE VEREJNÉHO DLHU /Úvery/</t>
  </si>
  <si>
    <t>01.7.0</t>
  </si>
  <si>
    <t>Splácanie tuzemskej istiny – VUB</t>
  </si>
  <si>
    <t>Splácanie tuzemskej istiny – SZRB</t>
  </si>
  <si>
    <t>Splácanie tuzemskej istiny – ČSOB</t>
  </si>
  <si>
    <t>Splácanie tuzemskej istiny – ŠFRB</t>
  </si>
  <si>
    <t>Splácanie návratnej finančnej výpomoci</t>
  </si>
  <si>
    <t>Finančné operácie výdavkové spolu</t>
  </si>
  <si>
    <t>Súhrnné vyhodnotenie návrhu rozpočtu obce Ľubeľa na r. 2023 – 2025</t>
  </si>
  <si>
    <t>A) BEŽNÝ ROZPOČET</t>
  </si>
  <si>
    <t>Ukazovateľ obec</t>
  </si>
  <si>
    <t>Dosiahnutý rozpočet 2020</t>
  </si>
  <si>
    <t>Dosiahnutý rozpočet 2021</t>
  </si>
  <si>
    <t>Schválený rozpočet 2022</t>
  </si>
  <si>
    <t>Predpoklad plnenia 2022</t>
  </si>
  <si>
    <t>Rozpočet 2023</t>
  </si>
  <si>
    <t>Orientačný rozpočet 2024</t>
  </si>
  <si>
    <t>Orientačný rozpočet 2025</t>
  </si>
  <si>
    <t>Príjmy</t>
  </si>
  <si>
    <t>Výdavky</t>
  </si>
  <si>
    <t>Rozdiel</t>
  </si>
  <si>
    <t>Obec + ZŠ</t>
  </si>
  <si>
    <t>B)  KAPITÁLOVÝ  ROZPOČET</t>
  </si>
  <si>
    <t>ROZPOČET OBCE + ZŠ BEZ FO (bežný + kapitálový)</t>
  </si>
  <si>
    <t>C)  ROZPOČET   FINANČNÝCH  OPERÁCIÍ</t>
  </si>
  <si>
    <t>D)  CELKOVÝ ROZPOČET  OBCE</t>
  </si>
  <si>
    <t>Rozpočet Obce Ľubeľa pre roky 2023 – 2025 vyvesený na úradnej tabuli dňa 10.11.2022</t>
  </si>
  <si>
    <t>Dátum začiatku lehoty na pripomienkové konanie 10.11.2022</t>
  </si>
  <si>
    <t>bude ukončené dňa 24.11.2022</t>
  </si>
  <si>
    <t>Rozpočet Obce Ľubeľa pre rok  2023 a roky 2024 a 2025  schválený uznesením číslo 39/2022 dňa 28.11.2022</t>
  </si>
  <si>
    <t>Rozpočet Obce Ľubeľa pre rok 2023 – 2025 vyhlásený vyvesením na úradnej tabuli dňa 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</si>
</sst>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.00"/>
    <numFmt numFmtId="165" formatCode="0.000000"/>
    <numFmt numFmtId="166" formatCode="#,##0.00\ _€"/>
  </numFmts>
  <fonts count="31" x14ac:knownFonts="1">
    <font>
      <sz val="10"/>
      <color rgb="FF000000"/>
      <name val="Arial"/>
      <charset val="1"/>
    </font>
    <font>
      <b/>
      <sz val="11"/>
      <name val="Arial"/>
      <family val="2"/>
      <charset val="238"/>
    </font>
    <font>
      <sz val="11"/>
      <color rgb="FF000000"/>
      <name val="Arial"/>
      <charset val="1"/>
    </font>
    <font>
      <b/>
      <sz val="11"/>
      <name val="Arial"/>
      <charset val="1"/>
    </font>
    <font>
      <b/>
      <sz val="10"/>
      <name val="Arial"/>
      <charset val="1"/>
    </font>
    <font>
      <b/>
      <sz val="10"/>
      <color rgb="FF000000"/>
      <name val="Arial"/>
      <charset val="1"/>
    </font>
    <font>
      <b/>
      <sz val="18"/>
      <color rgb="FF000000"/>
      <name val="Arial"/>
      <charset val="1"/>
    </font>
    <font>
      <b/>
      <sz val="16"/>
      <color rgb="FF000000"/>
      <name val="Arial"/>
      <charset val="1"/>
    </font>
    <font>
      <b/>
      <sz val="10"/>
      <color rgb="FFFFFFFF"/>
      <name val="Arial"/>
      <charset val="1"/>
    </font>
    <font>
      <sz val="10"/>
      <color rgb="FFFFFFFF"/>
      <name val="Arial"/>
      <charset val="1"/>
    </font>
    <font>
      <b/>
      <sz val="12"/>
      <color rgb="FFFFFFFF"/>
      <name val="Arial"/>
      <charset val="1"/>
    </font>
    <font>
      <sz val="10"/>
      <name val="Arial"/>
      <charset val="1"/>
    </font>
    <font>
      <sz val="12"/>
      <color rgb="FFFFFFFF"/>
      <name val="Arial"/>
      <charset val="1"/>
    </font>
    <font>
      <b/>
      <sz val="12"/>
      <color rgb="FF000000"/>
      <name val="Arial"/>
      <charset val="1"/>
    </font>
    <font>
      <b/>
      <sz val="6"/>
      <color rgb="FF000000"/>
      <name val="Arial"/>
      <charset val="1"/>
    </font>
    <font>
      <sz val="7"/>
      <color rgb="FF000000"/>
      <name val="Arial"/>
      <charset val="1"/>
    </font>
    <font>
      <b/>
      <sz val="7"/>
      <color rgb="FF000000"/>
      <name val="Arial"/>
      <charset val="1"/>
    </font>
    <font>
      <b/>
      <sz val="14"/>
      <color rgb="FFFFFFFF"/>
      <name val="Arial"/>
      <charset val="1"/>
    </font>
    <font>
      <b/>
      <sz val="10"/>
      <color rgb="FF000000"/>
      <name val="Tahoma"/>
      <charset val="1"/>
    </font>
    <font>
      <sz val="11"/>
      <color rgb="FF000000"/>
      <name val="Calibri"/>
      <charset val="1"/>
    </font>
    <font>
      <sz val="18"/>
      <color rgb="FFFFFFFF"/>
      <name val="Arial"/>
      <charset val="1"/>
    </font>
    <font>
      <b/>
      <sz val="18"/>
      <color rgb="FFFFFFFF"/>
      <name val="Arial"/>
      <charset val="1"/>
    </font>
    <font>
      <sz val="10"/>
      <color rgb="FF000000"/>
      <name val="Tahoma"/>
      <charset val="1"/>
    </font>
    <font>
      <sz val="16"/>
      <color rgb="FFFFFFFF"/>
      <name val="Arial"/>
      <charset val="1"/>
    </font>
    <font>
      <b/>
      <sz val="16"/>
      <color rgb="FFFFFFFF"/>
      <name val="Arial"/>
      <charset val="1"/>
    </font>
    <font>
      <b/>
      <sz val="11"/>
      <color rgb="FFFFFFFF"/>
      <name val="Arial"/>
      <charset val="1"/>
    </font>
    <font>
      <b/>
      <sz val="8"/>
      <color rgb="FF000000"/>
      <name val="Arial"/>
      <charset val="1"/>
    </font>
    <font>
      <sz val="9"/>
      <color rgb="FF000000"/>
      <name val="Arial"/>
      <charset val="1"/>
    </font>
    <font>
      <b/>
      <sz val="9"/>
      <color rgb="FF000000"/>
      <name val="Arial"/>
      <charset val="1"/>
    </font>
    <font>
      <b/>
      <sz val="10"/>
      <color rgb="FF00CCFF"/>
      <name val="Arial"/>
      <charset val="1"/>
    </font>
    <font>
      <b/>
      <sz val="10"/>
      <color rgb="FF008000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666666"/>
        <bgColor rgb="FF808080"/>
      </patternFill>
    </fill>
    <fill>
      <patternFill patternType="solid">
        <fgColor rgb="FFCCCCCC"/>
        <bgColor rgb="FFDDDDDD"/>
      </patternFill>
    </fill>
    <fill>
      <patternFill patternType="solid">
        <fgColor rgb="FFDDDDDD"/>
        <bgColor rgb="FFCCCCCC"/>
      </patternFill>
    </fill>
    <fill>
      <patternFill patternType="solid">
        <fgColor rgb="FFFFFFFF"/>
        <bgColor rgb="FFEEEEEE"/>
      </patternFill>
    </fill>
    <fill>
      <patternFill patternType="solid">
        <fgColor rgb="FFB2B2B2"/>
        <bgColor rgb="FFCCCCCC"/>
      </patternFill>
    </fill>
    <fill>
      <patternFill patternType="solid">
        <fgColor rgb="FFEEEEEE"/>
        <bgColor rgb="FFFFFFFF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center"/>
    </xf>
    <xf numFmtId="3" fontId="9" fillId="2" borderId="0" xfId="0" applyNumberFormat="1" applyFont="1" applyFill="1"/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0" borderId="0" xfId="0" applyNumberFormat="1"/>
    <xf numFmtId="4" fontId="0" fillId="4" borderId="1" xfId="0" applyNumberFormat="1" applyFill="1" applyBorder="1" applyAlignment="1">
      <alignment horizontal="right" vertical="center" wrapText="1"/>
    </xf>
    <xf numFmtId="4" fontId="0" fillId="5" borderId="1" xfId="0" applyNumberForma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/>
    <xf numFmtId="2" fontId="0" fillId="0" borderId="1" xfId="0" applyNumberFormat="1" applyBorder="1"/>
    <xf numFmtId="2" fontId="0" fillId="4" borderId="1" xfId="0" applyNumberFormat="1" applyFill="1" applyBorder="1"/>
    <xf numFmtId="0" fontId="0" fillId="0" borderId="0" xfId="0" applyAlignment="1">
      <alignment horizontal="center"/>
    </xf>
    <xf numFmtId="4" fontId="11" fillId="4" borderId="1" xfId="0" applyNumberFormat="1" applyFont="1" applyFill="1" applyBorder="1" applyAlignment="1">
      <alignment horizontal="right" vertical="center" wrapText="1"/>
    </xf>
    <xf numFmtId="4" fontId="11" fillId="5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right" wrapText="1"/>
    </xf>
    <xf numFmtId="4" fontId="0" fillId="5" borderId="1" xfId="0" applyNumberFormat="1" applyFill="1" applyBorder="1" applyAlignment="1">
      <alignment horizontal="right" wrapText="1"/>
    </xf>
    <xf numFmtId="4" fontId="0" fillId="4" borderId="1" xfId="0" applyNumberFormat="1" applyFill="1" applyBorder="1" applyAlignment="1">
      <alignment horizontal="right" wrapText="1"/>
    </xf>
    <xf numFmtId="4" fontId="0" fillId="0" borderId="1" xfId="0" applyNumberFormat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0" xfId="0" applyFill="1"/>
    <xf numFmtId="0" fontId="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3" fillId="0" borderId="0" xfId="0" applyFont="1"/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wrapText="1"/>
    </xf>
    <xf numFmtId="49" fontId="15" fillId="0" borderId="1" xfId="0" applyNumberFormat="1" applyFont="1" applyBorder="1" applyAlignment="1">
      <alignment horizontal="center" vertical="center" wrapText="1"/>
    </xf>
    <xf numFmtId="4" fontId="0" fillId="5" borderId="1" xfId="0" applyNumberFormat="1" applyFill="1" applyBorder="1" applyAlignment="1">
      <alignment vertical="center" wrapText="1"/>
    </xf>
    <xf numFmtId="49" fontId="16" fillId="3" borderId="1" xfId="0" applyNumberFormat="1" applyFont="1" applyFill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3" fontId="18" fillId="0" borderId="0" xfId="0" applyNumberFormat="1" applyFont="1"/>
    <xf numFmtId="49" fontId="16" fillId="3" borderId="1" xfId="0" applyNumberFormat="1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4" fontId="0" fillId="0" borderId="1" xfId="0" applyNumberFormat="1" applyBorder="1"/>
    <xf numFmtId="4" fontId="0" fillId="4" borderId="1" xfId="0" applyNumberFormat="1" applyFill="1" applyBorder="1"/>
    <xf numFmtId="4" fontId="4" fillId="0" borderId="0" xfId="0" applyNumberFormat="1" applyFont="1"/>
    <xf numFmtId="0" fontId="0" fillId="5" borderId="1" xfId="0" applyFill="1" applyBorder="1" applyAlignment="1">
      <alignment vertical="center" wrapText="1"/>
    </xf>
    <xf numFmtId="0" fontId="19" fillId="0" borderId="0" xfId="0" applyFont="1"/>
    <xf numFmtId="4" fontId="0" fillId="4" borderId="0" xfId="0" applyNumberFormat="1" applyFill="1"/>
    <xf numFmtId="49" fontId="16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right"/>
    </xf>
    <xf numFmtId="0" fontId="10" fillId="2" borderId="0" xfId="0" applyFont="1" applyFill="1" applyAlignment="1">
      <alignment horizontal="left"/>
    </xf>
    <xf numFmtId="0" fontId="21" fillId="2" borderId="0" xfId="0" applyFont="1" applyFill="1" applyAlignment="1">
      <alignment horizontal="center"/>
    </xf>
    <xf numFmtId="0" fontId="20" fillId="2" borderId="0" xfId="0" applyFont="1" applyFill="1"/>
    <xf numFmtId="164" fontId="8" fillId="2" borderId="1" xfId="0" applyNumberFormat="1" applyFont="1" applyFill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2" fontId="5" fillId="4" borderId="1" xfId="0" applyNumberFormat="1" applyFont="1" applyFill="1" applyBorder="1" applyAlignment="1">
      <alignment horizontal="right" wrapText="1"/>
    </xf>
    <xf numFmtId="2" fontId="0" fillId="4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165" fontId="0" fillId="0" borderId="0" xfId="0" applyNumberFormat="1"/>
    <xf numFmtId="3" fontId="10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3" fontId="10" fillId="2" borderId="1" xfId="0" applyNumberFormat="1" applyFont="1" applyFill="1" applyBorder="1" applyAlignment="1">
      <alignment horizontal="left" vertical="center" wrapText="1"/>
    </xf>
    <xf numFmtId="166" fontId="8" fillId="2" borderId="1" xfId="0" applyNumberFormat="1" applyFont="1" applyFill="1" applyBorder="1" applyAlignment="1">
      <alignment wrapText="1"/>
    </xf>
    <xf numFmtId="166" fontId="8" fillId="2" borderId="1" xfId="0" applyNumberFormat="1" applyFont="1" applyFill="1" applyBorder="1"/>
    <xf numFmtId="166" fontId="8" fillId="2" borderId="1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/>
    <xf numFmtId="4" fontId="5" fillId="0" borderId="1" xfId="0" applyNumberFormat="1" applyFont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3" fontId="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0" fillId="2" borderId="1" xfId="0" applyFill="1" applyBorder="1"/>
    <xf numFmtId="0" fontId="23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0" fillId="3" borderId="1" xfId="0" applyFill="1" applyBorder="1"/>
    <xf numFmtId="49" fontId="15" fillId="0" borderId="1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0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right" wrapText="1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horizontal="right" vertical="center"/>
    </xf>
    <xf numFmtId="0" fontId="24" fillId="2" borderId="0" xfId="0" applyFont="1" applyFill="1" applyAlignment="1">
      <alignment horizontal="center" vertical="center" wrapText="1"/>
    </xf>
    <xf numFmtId="0" fontId="23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9" fontId="16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wrapText="1"/>
    </xf>
    <xf numFmtId="3" fontId="8" fillId="2" borderId="1" xfId="0" applyNumberFormat="1" applyFont="1" applyFill="1" applyBorder="1" applyAlignment="1">
      <alignment horizontal="left" vertical="center" wrapText="1"/>
    </xf>
    <xf numFmtId="3" fontId="13" fillId="0" borderId="0" xfId="0" applyNumberFormat="1" applyFont="1"/>
    <xf numFmtId="3" fontId="13" fillId="0" borderId="0" xfId="0" applyNumberFormat="1" applyFont="1" applyAlignment="1">
      <alignment horizontal="right"/>
    </xf>
    <xf numFmtId="0" fontId="25" fillId="2" borderId="0" xfId="0" applyFont="1" applyFill="1"/>
    <xf numFmtId="3" fontId="0" fillId="2" borderId="0" xfId="0" applyNumberFormat="1" applyFill="1"/>
    <xf numFmtId="3" fontId="5" fillId="2" borderId="0" xfId="0" applyNumberFormat="1" applyFont="1" applyFill="1"/>
    <xf numFmtId="3" fontId="0" fillId="2" borderId="0" xfId="0" applyNumberFormat="1" applyFill="1" applyAlignment="1">
      <alignment horizontal="right"/>
    </xf>
    <xf numFmtId="4" fontId="5" fillId="0" borderId="0" xfId="0" applyNumberFormat="1" applyFont="1"/>
    <xf numFmtId="0" fontId="0" fillId="0" borderId="8" xfId="0" applyBorder="1"/>
    <xf numFmtId="4" fontId="27" fillId="0" borderId="9" xfId="0" applyNumberFormat="1" applyFont="1" applyBorder="1" applyAlignment="1">
      <alignment horizontal="right" vertical="center" wrapText="1"/>
    </xf>
    <xf numFmtId="4" fontId="28" fillId="4" borderId="9" xfId="0" applyNumberFormat="1" applyFont="1" applyFill="1" applyBorder="1" applyAlignment="1">
      <alignment horizontal="right" vertical="center" wrapText="1"/>
    </xf>
    <xf numFmtId="4" fontId="27" fillId="0" borderId="10" xfId="0" applyNumberFormat="1" applyFont="1" applyBorder="1" applyAlignment="1">
      <alignment horizontal="right" vertical="center" wrapText="1"/>
    </xf>
    <xf numFmtId="0" fontId="0" fillId="0" borderId="11" xfId="0" applyBorder="1"/>
    <xf numFmtId="4" fontId="27" fillId="0" borderId="12" xfId="0" applyNumberFormat="1" applyFont="1" applyBorder="1"/>
    <xf numFmtId="4" fontId="28" fillId="4" borderId="12" xfId="0" applyNumberFormat="1" applyFont="1" applyFill="1" applyBorder="1"/>
    <xf numFmtId="4" fontId="27" fillId="0" borderId="13" xfId="0" applyNumberFormat="1" applyFont="1" applyBorder="1"/>
    <xf numFmtId="0" fontId="0" fillId="0" borderId="14" xfId="0" applyBorder="1"/>
    <xf numFmtId="4" fontId="28" fillId="0" borderId="15" xfId="0" applyNumberFormat="1" applyFont="1" applyBorder="1"/>
    <xf numFmtId="4" fontId="28" fillId="4" borderId="16" xfId="0" applyNumberFormat="1" applyFont="1" applyFill="1" applyBorder="1"/>
    <xf numFmtId="4" fontId="28" fillId="0" borderId="16" xfId="0" applyNumberFormat="1" applyFont="1" applyBorder="1"/>
    <xf numFmtId="4" fontId="28" fillId="0" borderId="17" xfId="0" applyNumberFormat="1" applyFont="1" applyBorder="1"/>
    <xf numFmtId="4" fontId="29" fillId="0" borderId="0" xfId="0" applyNumberFormat="1" applyFont="1"/>
    <xf numFmtId="0" fontId="29" fillId="0" borderId="0" xfId="0" applyFont="1"/>
    <xf numFmtId="4" fontId="28" fillId="4" borderId="15" xfId="0" applyNumberFormat="1" applyFont="1" applyFill="1" applyBorder="1"/>
    <xf numFmtId="3" fontId="8" fillId="2" borderId="0" xfId="0" applyNumberFormat="1" applyFont="1" applyFill="1"/>
    <xf numFmtId="3" fontId="9" fillId="2" borderId="0" xfId="0" applyNumberFormat="1" applyFont="1" applyFill="1" applyAlignment="1">
      <alignment horizontal="right"/>
    </xf>
    <xf numFmtId="4" fontId="30" fillId="0" borderId="0" xfId="0" applyNumberFormat="1" applyFont="1"/>
    <xf numFmtId="0" fontId="30" fillId="0" borderId="0" xfId="0" applyFont="1"/>
    <xf numFmtId="4" fontId="27" fillId="0" borderId="18" xfId="0" applyNumberFormat="1" applyFont="1" applyBorder="1"/>
    <xf numFmtId="4" fontId="28" fillId="4" borderId="18" xfId="0" applyNumberFormat="1" applyFont="1" applyFill="1" applyBorder="1"/>
    <xf numFmtId="4" fontId="27" fillId="0" borderId="19" xfId="0" applyNumberFormat="1" applyFont="1" applyBorder="1"/>
    <xf numFmtId="4" fontId="28" fillId="0" borderId="15" xfId="0" applyNumberFormat="1" applyFont="1" applyBorder="1" applyAlignment="1">
      <alignment horizontal="right"/>
    </xf>
    <xf numFmtId="4" fontId="28" fillId="0" borderId="20" xfId="0" applyNumberFormat="1" applyFont="1" applyBorder="1" applyAlignment="1">
      <alignment horizontal="right"/>
    </xf>
    <xf numFmtId="0" fontId="0" fillId="7" borderId="11" xfId="0" applyFill="1" applyBorder="1"/>
    <xf numFmtId="4" fontId="28" fillId="7" borderId="12" xfId="0" applyNumberFormat="1" applyFont="1" applyFill="1" applyBorder="1"/>
    <xf numFmtId="4" fontId="28" fillId="3" borderId="12" xfId="0" applyNumberFormat="1" applyFont="1" applyFill="1" applyBorder="1"/>
    <xf numFmtId="4" fontId="28" fillId="7" borderId="13" xfId="0" applyNumberFormat="1" applyFont="1" applyFill="1" applyBorder="1"/>
    <xf numFmtId="0" fontId="5" fillId="7" borderId="14" xfId="0" applyFont="1" applyFill="1" applyBorder="1"/>
    <xf numFmtId="4" fontId="28" fillId="7" borderId="15" xfId="0" applyNumberFormat="1" applyFont="1" applyFill="1" applyBorder="1"/>
    <xf numFmtId="4" fontId="28" fillId="3" borderId="15" xfId="0" applyNumberFormat="1" applyFont="1" applyFill="1" applyBorder="1"/>
    <xf numFmtId="4" fontId="28" fillId="7" borderId="17" xfId="0" applyNumberFormat="1" applyFont="1" applyFill="1" applyBorder="1"/>
    <xf numFmtId="0" fontId="25" fillId="2" borderId="0" xfId="0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horizontal="right" vertical="center"/>
    </xf>
    <xf numFmtId="0" fontId="0" fillId="4" borderId="11" xfId="0" applyFill="1" applyBorder="1"/>
    <xf numFmtId="4" fontId="27" fillId="4" borderId="12" xfId="0" applyNumberFormat="1" applyFont="1" applyFill="1" applyBorder="1"/>
    <xf numFmtId="4" fontId="27" fillId="4" borderId="18" xfId="0" applyNumberFormat="1" applyFont="1" applyFill="1" applyBorder="1" applyAlignment="1">
      <alignment horizontal="right"/>
    </xf>
    <xf numFmtId="4" fontId="27" fillId="4" borderId="22" xfId="0" applyNumberFormat="1" applyFont="1" applyFill="1" applyBorder="1" applyAlignment="1">
      <alignment horizontal="right"/>
    </xf>
    <xf numFmtId="4" fontId="27" fillId="4" borderId="12" xfId="0" applyNumberFormat="1" applyFont="1" applyFill="1" applyBorder="1" applyAlignment="1">
      <alignment horizontal="right"/>
    </xf>
    <xf numFmtId="0" fontId="5" fillId="4" borderId="14" xfId="0" applyFont="1" applyFill="1" applyBorder="1"/>
    <xf numFmtId="4" fontId="28" fillId="4" borderId="15" xfId="0" applyNumberFormat="1" applyFont="1" applyFill="1" applyBorder="1" applyAlignment="1">
      <alignment horizontal="right"/>
    </xf>
    <xf numFmtId="4" fontId="28" fillId="4" borderId="20" xfId="0" applyNumberFormat="1" applyFont="1" applyFill="1" applyBorder="1" applyAlignment="1">
      <alignment horizontal="right"/>
    </xf>
    <xf numFmtId="0" fontId="9" fillId="0" borderId="0" xfId="0" applyFont="1"/>
    <xf numFmtId="0" fontId="6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3" fontId="26" fillId="3" borderId="6" xfId="0" applyNumberFormat="1" applyFont="1" applyFill="1" applyBorder="1" applyAlignment="1">
      <alignment horizontal="center" vertical="center" wrapText="1"/>
    </xf>
    <xf numFmtId="3" fontId="15" fillId="3" borderId="5" xfId="0" applyNumberFormat="1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vertical="center" wrapText="1"/>
    </xf>
    <xf numFmtId="0" fontId="26" fillId="7" borderId="4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zoomScaleNormal="100" workbookViewId="0">
      <selection activeCell="A11" sqref="A11"/>
    </sheetView>
  </sheetViews>
  <sheetFormatPr defaultRowHeight="12.75" x14ac:dyDescent="0.2"/>
  <cols>
    <col min="1" max="1" width="8.85546875" customWidth="1"/>
    <col min="2" max="2" width="11.42578125" customWidth="1"/>
    <col min="3" max="10" width="8.85546875" customWidth="1"/>
    <col min="11" max="26" width="7" customWidth="1"/>
    <col min="27" max="1025" width="14.42578125" customWidth="1"/>
  </cols>
  <sheetData>
    <row r="1" spans="1:10" ht="15.75" customHeight="1" x14ac:dyDescent="0.25">
      <c r="A1" s="1" t="s">
        <v>236</v>
      </c>
      <c r="B1" s="2"/>
      <c r="C1" s="2"/>
      <c r="D1" s="2"/>
      <c r="E1" s="2"/>
      <c r="F1" s="2"/>
      <c r="G1" s="2"/>
      <c r="H1" s="2"/>
      <c r="I1" s="2"/>
      <c r="J1" s="2"/>
    </row>
    <row r="2" spans="1:10" ht="16.5" customHeight="1" x14ac:dyDescent="0.25">
      <c r="A2" s="1" t="s">
        <v>237</v>
      </c>
      <c r="B2" s="3"/>
      <c r="C2" s="3"/>
      <c r="D2" s="3"/>
      <c r="E2" s="3"/>
      <c r="F2" s="3"/>
      <c r="G2" s="2"/>
      <c r="H2" s="2"/>
      <c r="I2" s="2"/>
      <c r="J2" s="2"/>
    </row>
    <row r="3" spans="1:10" ht="15.75" customHeight="1" x14ac:dyDescent="0.2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</row>
    <row r="4" spans="1:10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customHeight="1" x14ac:dyDescent="0.2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</row>
    <row r="6" spans="1:10" ht="16.5" customHeight="1" x14ac:dyDescent="0.25">
      <c r="A6" s="3" t="s">
        <v>238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/>
    <row r="8" spans="1:10" ht="12.75" customHeight="1" x14ac:dyDescent="0.2"/>
    <row r="9" spans="1:10" ht="12.75" customHeight="1" x14ac:dyDescent="0.2"/>
    <row r="10" spans="1:10" ht="14.25" customHeight="1" x14ac:dyDescent="0.2">
      <c r="A10" s="4" t="s">
        <v>239</v>
      </c>
    </row>
    <row r="11" spans="1:10" ht="14.25" customHeight="1" x14ac:dyDescent="0.2">
      <c r="A11" s="4" t="s">
        <v>240</v>
      </c>
    </row>
    <row r="12" spans="1:10" ht="12.75" customHeight="1" x14ac:dyDescent="0.2"/>
    <row r="13" spans="1:10" ht="14.25" customHeight="1" x14ac:dyDescent="0.2">
      <c r="E13" s="5" t="s">
        <v>2</v>
      </c>
      <c r="F13" s="4"/>
      <c r="G13" s="4"/>
    </row>
    <row r="14" spans="1:10" ht="12.75" customHeight="1" x14ac:dyDescent="0.2"/>
    <row r="15" spans="1:10" ht="12.75" customHeight="1" x14ac:dyDescent="0.2"/>
    <row r="16" spans="1:10" ht="23.25" customHeight="1" x14ac:dyDescent="0.35">
      <c r="B16" s="6"/>
      <c r="C16" s="6"/>
    </row>
    <row r="17" spans="1:5" ht="23.25" customHeight="1" x14ac:dyDescent="0.35">
      <c r="A17" s="7"/>
      <c r="B17" s="6"/>
    </row>
    <row r="18" spans="1:5" ht="23.25" customHeight="1" x14ac:dyDescent="0.35">
      <c r="C18" s="209" t="s">
        <v>3</v>
      </c>
      <c r="D18" s="209"/>
      <c r="E18" s="209"/>
    </row>
    <row r="19" spans="1:5" ht="23.25" customHeight="1" x14ac:dyDescent="0.35">
      <c r="C19" s="209" t="s">
        <v>4</v>
      </c>
      <c r="D19" s="209"/>
      <c r="E19" s="209"/>
    </row>
    <row r="20" spans="1:5" ht="12.75" customHeight="1" x14ac:dyDescent="0.2"/>
    <row r="21" spans="1:5" ht="12.75" customHeight="1" x14ac:dyDescent="0.2"/>
    <row r="22" spans="1:5" ht="12.75" customHeight="1" x14ac:dyDescent="0.2"/>
    <row r="23" spans="1:5" ht="12.75" customHeight="1" x14ac:dyDescent="0.2"/>
    <row r="24" spans="1:5" ht="12.75" customHeight="1" x14ac:dyDescent="0.2"/>
    <row r="25" spans="1:5" ht="12.75" customHeight="1" x14ac:dyDescent="0.2"/>
    <row r="26" spans="1:5" ht="12.75" customHeight="1" x14ac:dyDescent="0.2"/>
    <row r="27" spans="1:5" ht="12.75" customHeight="1" x14ac:dyDescent="0.2"/>
    <row r="28" spans="1:5" ht="12.75" customHeight="1" x14ac:dyDescent="0.2"/>
    <row r="29" spans="1:5" ht="12.75" customHeight="1" x14ac:dyDescent="0.2"/>
    <row r="30" spans="1:5" ht="12.75" customHeight="1" x14ac:dyDescent="0.2"/>
    <row r="31" spans="1:5" ht="12.75" customHeight="1" x14ac:dyDescent="0.2">
      <c r="A31" s="5"/>
    </row>
    <row r="32" spans="1:5" ht="12.75" customHeight="1" x14ac:dyDescent="0.2"/>
    <row r="33" spans="1:1" ht="12.75" customHeight="1" x14ac:dyDescent="0.2"/>
    <row r="34" spans="1:1" ht="12.75" customHeight="1" x14ac:dyDescent="0.2"/>
    <row r="35" spans="1:1" ht="12.75" customHeight="1" x14ac:dyDescent="0.2"/>
    <row r="36" spans="1:1" ht="12.75" customHeight="1" x14ac:dyDescent="0.2"/>
    <row r="37" spans="1:1" ht="12.75" customHeight="1" x14ac:dyDescent="0.2"/>
    <row r="38" spans="1:1" ht="12.75" customHeight="1" x14ac:dyDescent="0.2"/>
    <row r="39" spans="1:1" ht="12.75" customHeight="1" x14ac:dyDescent="0.2"/>
    <row r="40" spans="1:1" ht="12.75" customHeight="1" x14ac:dyDescent="0.2"/>
    <row r="41" spans="1:1" ht="12.75" customHeight="1" x14ac:dyDescent="0.2"/>
    <row r="42" spans="1:1" ht="12.75" customHeight="1" x14ac:dyDescent="0.2"/>
    <row r="43" spans="1:1" ht="12.75" customHeight="1" x14ac:dyDescent="0.2">
      <c r="A43" s="5" t="s">
        <v>5</v>
      </c>
    </row>
    <row r="44" spans="1:1" ht="12.75" customHeight="1" x14ac:dyDescent="0.2"/>
    <row r="45" spans="1:1" ht="12.75" customHeight="1" x14ac:dyDescent="0.2"/>
    <row r="46" spans="1:1" ht="12.75" customHeight="1" x14ac:dyDescent="0.2"/>
    <row r="47" spans="1:1" ht="12.75" customHeight="1" x14ac:dyDescent="0.2"/>
    <row r="48" spans="1:1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">
    <mergeCell ref="C18:E18"/>
    <mergeCell ref="C19:E19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topLeftCell="B1" zoomScaleNormal="100" workbookViewId="0">
      <selection activeCell="E41" sqref="E41"/>
    </sheetView>
  </sheetViews>
  <sheetFormatPr defaultRowHeight="12.75" x14ac:dyDescent="0.2"/>
  <cols>
    <col min="1" max="2" width="15.5703125" customWidth="1"/>
    <col min="3" max="3" width="16.140625" customWidth="1"/>
    <col min="4" max="4" width="15.28515625" customWidth="1"/>
    <col min="5" max="5" width="13.7109375" customWidth="1"/>
    <col min="6" max="6" width="12.7109375" customWidth="1"/>
    <col min="7" max="7" width="16" customWidth="1"/>
    <col min="8" max="8" width="16.140625" customWidth="1"/>
    <col min="9" max="9" width="13.42578125" customWidth="1"/>
    <col min="10" max="10" width="14.7109375" customWidth="1"/>
    <col min="11" max="14" width="10.85546875" customWidth="1"/>
    <col min="15" max="26" width="9" customWidth="1"/>
    <col min="27" max="1025" width="14.42578125" customWidth="1"/>
  </cols>
  <sheetData>
    <row r="1" spans="1:26" ht="19.5" customHeight="1" x14ac:dyDescent="0.25">
      <c r="A1" s="60" t="s">
        <v>218</v>
      </c>
      <c r="B1" s="156"/>
      <c r="C1" s="156"/>
      <c r="D1" s="156"/>
      <c r="E1" s="156"/>
      <c r="F1" s="156"/>
      <c r="G1" s="157"/>
      <c r="H1" s="157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6.5" customHeight="1" x14ac:dyDescent="0.25">
      <c r="A2" s="158" t="s">
        <v>219</v>
      </c>
      <c r="B2" s="159"/>
      <c r="C2" s="159"/>
      <c r="D2" s="159"/>
      <c r="E2" s="159"/>
      <c r="F2" s="160"/>
      <c r="G2" s="161"/>
      <c r="H2" s="161"/>
      <c r="I2" s="22"/>
    </row>
    <row r="3" spans="1:26" ht="13.5" customHeight="1" x14ac:dyDescent="0.2">
      <c r="A3" s="215" t="s">
        <v>220</v>
      </c>
      <c r="B3" s="213" t="s">
        <v>221</v>
      </c>
      <c r="C3" s="213" t="s">
        <v>222</v>
      </c>
      <c r="D3" s="213" t="s">
        <v>223</v>
      </c>
      <c r="E3" s="213" t="s">
        <v>224</v>
      </c>
      <c r="F3" s="212" t="s">
        <v>225</v>
      </c>
      <c r="G3" s="213" t="s">
        <v>226</v>
      </c>
      <c r="H3" s="214" t="s">
        <v>227</v>
      </c>
      <c r="I3" s="16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3.5" customHeight="1" x14ac:dyDescent="0.2">
      <c r="A4" s="215"/>
      <c r="B4" s="213"/>
      <c r="C4" s="213"/>
      <c r="D4" s="213"/>
      <c r="E4" s="213"/>
      <c r="F4" s="212"/>
      <c r="G4" s="213"/>
      <c r="H4" s="214"/>
      <c r="I4" s="22"/>
    </row>
    <row r="5" spans="1:26" ht="13.5" customHeight="1" x14ac:dyDescent="0.2">
      <c r="A5" s="163" t="s">
        <v>228</v>
      </c>
      <c r="B5" s="164">
        <f>'OU BP'!D26</f>
        <v>1443838.01</v>
      </c>
      <c r="C5" s="164">
        <f>'OU BP'!E26</f>
        <v>1474443.97</v>
      </c>
      <c r="D5" s="164">
        <f>'OU BP'!F26</f>
        <v>1445114</v>
      </c>
      <c r="E5" s="164">
        <f>'OU BP'!G26</f>
        <v>1518684</v>
      </c>
      <c r="F5" s="165">
        <f>'OU BP'!H26</f>
        <v>1584915</v>
      </c>
      <c r="G5" s="164">
        <f>'OU BP'!I26</f>
        <v>1516255</v>
      </c>
      <c r="H5" s="166">
        <f>'OU BP'!J26</f>
        <v>1517255</v>
      </c>
      <c r="I5" s="22"/>
    </row>
    <row r="6" spans="1:26" ht="13.5" customHeight="1" x14ac:dyDescent="0.2">
      <c r="A6" s="167" t="s">
        <v>229</v>
      </c>
      <c r="B6" s="168">
        <f>'OU BV'!D88</f>
        <v>436823.30000000005</v>
      </c>
      <c r="C6" s="168">
        <f>'OU BV'!E88</f>
        <v>365949.03</v>
      </c>
      <c r="D6" s="168">
        <f>'OU BV'!F88</f>
        <v>396853</v>
      </c>
      <c r="E6" s="168">
        <f>'OU BV'!G88</f>
        <v>392122</v>
      </c>
      <c r="F6" s="169">
        <f>'OU BV'!H88</f>
        <v>409440</v>
      </c>
      <c r="G6" s="168">
        <f>'OU BV'!I88</f>
        <v>410440</v>
      </c>
      <c r="H6" s="170">
        <f>'OU BV'!J88</f>
        <v>411440</v>
      </c>
      <c r="I6" s="22"/>
    </row>
    <row r="7" spans="1:26" ht="13.5" customHeight="1" x14ac:dyDescent="0.2">
      <c r="A7" s="171" t="s">
        <v>230</v>
      </c>
      <c r="B7" s="172">
        <f t="shared" ref="B7:H7" si="0">B5-B6</f>
        <v>1007014.71</v>
      </c>
      <c r="C7" s="172">
        <f t="shared" si="0"/>
        <v>1108494.94</v>
      </c>
      <c r="D7" s="172">
        <f t="shared" si="0"/>
        <v>1048261</v>
      </c>
      <c r="E7" s="172">
        <f t="shared" si="0"/>
        <v>1126562</v>
      </c>
      <c r="F7" s="173">
        <f t="shared" si="0"/>
        <v>1175475</v>
      </c>
      <c r="G7" s="174">
        <f t="shared" si="0"/>
        <v>1105815</v>
      </c>
      <c r="H7" s="175">
        <f t="shared" si="0"/>
        <v>1105815</v>
      </c>
      <c r="I7" s="16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3.5" customHeight="1" x14ac:dyDescent="0.2">
      <c r="A8" s="215" t="s">
        <v>162</v>
      </c>
      <c r="B8" s="213" t="s">
        <v>221</v>
      </c>
      <c r="C8" s="213" t="s">
        <v>222</v>
      </c>
      <c r="D8" s="213" t="s">
        <v>223</v>
      </c>
      <c r="E8" s="213" t="s">
        <v>224</v>
      </c>
      <c r="F8" s="212" t="s">
        <v>225</v>
      </c>
      <c r="G8" s="213" t="s">
        <v>226</v>
      </c>
      <c r="H8" s="214" t="s">
        <v>227</v>
      </c>
      <c r="I8" s="176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spans="1:26" ht="13.5" customHeight="1" x14ac:dyDescent="0.2">
      <c r="A9" s="215"/>
      <c r="B9" s="213"/>
      <c r="C9" s="213"/>
      <c r="D9" s="213"/>
      <c r="E9" s="213"/>
      <c r="F9" s="212"/>
      <c r="G9" s="213"/>
      <c r="H9" s="214"/>
      <c r="I9" s="22"/>
    </row>
    <row r="10" spans="1:26" ht="13.5" customHeight="1" x14ac:dyDescent="0.2">
      <c r="A10" s="163" t="s">
        <v>228</v>
      </c>
      <c r="B10" s="164">
        <f>'ZŠ BP'!D11</f>
        <v>76365.97</v>
      </c>
      <c r="C10" s="164">
        <f>'ZŠ BP'!E11</f>
        <v>79303.01999999999</v>
      </c>
      <c r="D10" s="164">
        <f>'ZŠ BP'!F11</f>
        <v>62000</v>
      </c>
      <c r="E10" s="164">
        <f>'ZŠ BP'!G11</f>
        <v>76500</v>
      </c>
      <c r="F10" s="165">
        <f>'ZŠ BP'!H11</f>
        <v>80000</v>
      </c>
      <c r="G10" s="164">
        <f>'ZŠ BP'!I11</f>
        <v>80000</v>
      </c>
      <c r="H10" s="166">
        <f>'ZŠ BP'!J11</f>
        <v>80000</v>
      </c>
      <c r="I10" s="22"/>
    </row>
    <row r="11" spans="1:26" ht="13.5" customHeight="1" x14ac:dyDescent="0.2">
      <c r="A11" s="167" t="s">
        <v>229</v>
      </c>
      <c r="B11" s="168">
        <f>'ZŠ BV'!D30</f>
        <v>998348</v>
      </c>
      <c r="C11" s="168">
        <f>'ZŠ BV'!E30</f>
        <v>1049859.49</v>
      </c>
      <c r="D11" s="168">
        <f>'ZŠ BV'!F30</f>
        <v>987307</v>
      </c>
      <c r="E11" s="168">
        <f>'ZŠ BV'!G30</f>
        <v>953811</v>
      </c>
      <c r="F11" s="169">
        <f>'ZŠ BV'!H30</f>
        <v>1165580</v>
      </c>
      <c r="G11" s="168">
        <f>'ZŠ BV'!I30</f>
        <v>1127920</v>
      </c>
      <c r="H11" s="170">
        <f>'ZŠ BV'!J30</f>
        <v>1127920</v>
      </c>
      <c r="I11" s="22"/>
    </row>
    <row r="12" spans="1:26" ht="13.5" customHeight="1" x14ac:dyDescent="0.2">
      <c r="A12" s="171" t="s">
        <v>230</v>
      </c>
      <c r="B12" s="172">
        <f t="shared" ref="B12:H12" si="1">B10-B11</f>
        <v>-921982.03</v>
      </c>
      <c r="C12" s="172">
        <f t="shared" si="1"/>
        <v>-970556.47</v>
      </c>
      <c r="D12" s="172">
        <f t="shared" si="1"/>
        <v>-925307</v>
      </c>
      <c r="E12" s="172">
        <f t="shared" si="1"/>
        <v>-877311</v>
      </c>
      <c r="F12" s="173">
        <f t="shared" si="1"/>
        <v>-1085580</v>
      </c>
      <c r="G12" s="174">
        <f t="shared" si="1"/>
        <v>-1047920</v>
      </c>
      <c r="H12" s="175">
        <f t="shared" si="1"/>
        <v>-1047920</v>
      </c>
      <c r="I12" s="22"/>
    </row>
    <row r="13" spans="1:26" ht="13.5" customHeight="1" x14ac:dyDescent="0.2">
      <c r="A13" s="215" t="s">
        <v>231</v>
      </c>
      <c r="B13" s="213" t="s">
        <v>221</v>
      </c>
      <c r="C13" s="213" t="s">
        <v>222</v>
      </c>
      <c r="D13" s="213" t="s">
        <v>223</v>
      </c>
      <c r="E13" s="213" t="s">
        <v>224</v>
      </c>
      <c r="F13" s="212" t="s">
        <v>225</v>
      </c>
      <c r="G13" s="213" t="s">
        <v>226</v>
      </c>
      <c r="H13" s="214" t="s">
        <v>227</v>
      </c>
      <c r="I13" s="22"/>
    </row>
    <row r="14" spans="1:26" ht="13.5" customHeight="1" x14ac:dyDescent="0.2">
      <c r="A14" s="215"/>
      <c r="B14" s="213"/>
      <c r="C14" s="213"/>
      <c r="D14" s="213"/>
      <c r="E14" s="213"/>
      <c r="F14" s="212"/>
      <c r="G14" s="213"/>
      <c r="H14" s="214"/>
      <c r="I14" s="22"/>
    </row>
    <row r="15" spans="1:26" ht="13.5" customHeight="1" x14ac:dyDescent="0.2">
      <c r="A15" s="163" t="s">
        <v>228</v>
      </c>
      <c r="B15" s="164">
        <f t="shared" ref="B15:H16" si="2">B5+B10</f>
        <v>1520203.98</v>
      </c>
      <c r="C15" s="164">
        <f t="shared" si="2"/>
        <v>1553746.99</v>
      </c>
      <c r="D15" s="164">
        <f t="shared" si="2"/>
        <v>1507114</v>
      </c>
      <c r="E15" s="164">
        <f t="shared" si="2"/>
        <v>1595184</v>
      </c>
      <c r="F15" s="165">
        <f t="shared" si="2"/>
        <v>1664915</v>
      </c>
      <c r="G15" s="164">
        <f t="shared" si="2"/>
        <v>1596255</v>
      </c>
      <c r="H15" s="166">
        <f t="shared" si="2"/>
        <v>1597255</v>
      </c>
      <c r="I15" s="22"/>
    </row>
    <row r="16" spans="1:26" ht="13.5" customHeight="1" x14ac:dyDescent="0.2">
      <c r="A16" s="167" t="s">
        <v>229</v>
      </c>
      <c r="B16" s="168">
        <f t="shared" si="2"/>
        <v>1435171.3</v>
      </c>
      <c r="C16" s="168">
        <f t="shared" si="2"/>
        <v>1415808.52</v>
      </c>
      <c r="D16" s="168">
        <f t="shared" si="2"/>
        <v>1384160</v>
      </c>
      <c r="E16" s="168">
        <f t="shared" si="2"/>
        <v>1345933</v>
      </c>
      <c r="F16" s="169">
        <f t="shared" si="2"/>
        <v>1575020</v>
      </c>
      <c r="G16" s="168">
        <f t="shared" si="2"/>
        <v>1538360</v>
      </c>
      <c r="H16" s="170">
        <f t="shared" si="2"/>
        <v>1539360</v>
      </c>
      <c r="I16" s="22"/>
    </row>
    <row r="17" spans="1:26" ht="13.5" customHeight="1" x14ac:dyDescent="0.2">
      <c r="A17" s="171" t="s">
        <v>230</v>
      </c>
      <c r="B17" s="172">
        <f t="shared" ref="B17:H17" si="3">B15-B16</f>
        <v>85032.679999999935</v>
      </c>
      <c r="C17" s="172">
        <f t="shared" si="3"/>
        <v>137938.46999999997</v>
      </c>
      <c r="D17" s="172">
        <f t="shared" si="3"/>
        <v>122954</v>
      </c>
      <c r="E17" s="172">
        <f t="shared" si="3"/>
        <v>249251</v>
      </c>
      <c r="F17" s="178">
        <f t="shared" si="3"/>
        <v>89895</v>
      </c>
      <c r="G17" s="172">
        <f t="shared" si="3"/>
        <v>57895</v>
      </c>
      <c r="H17" s="175">
        <f t="shared" si="3"/>
        <v>57895</v>
      </c>
      <c r="I17" s="176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spans="1:26" ht="16.5" customHeight="1" x14ac:dyDescent="0.25">
      <c r="A18" s="158" t="s">
        <v>232</v>
      </c>
      <c r="B18" s="11"/>
      <c r="C18" s="11"/>
      <c r="D18" s="11"/>
      <c r="E18" s="11"/>
      <c r="F18" s="179"/>
      <c r="G18" s="180"/>
      <c r="H18" s="180"/>
      <c r="I18" s="22"/>
    </row>
    <row r="19" spans="1:26" ht="13.5" customHeight="1" x14ac:dyDescent="0.2">
      <c r="A19" s="215" t="s">
        <v>7</v>
      </c>
      <c r="B19" s="213" t="s">
        <v>221</v>
      </c>
      <c r="C19" s="213" t="s">
        <v>222</v>
      </c>
      <c r="D19" s="213" t="s">
        <v>223</v>
      </c>
      <c r="E19" s="213" t="s">
        <v>224</v>
      </c>
      <c r="F19" s="212" t="s">
        <v>225</v>
      </c>
      <c r="G19" s="213" t="s">
        <v>226</v>
      </c>
      <c r="H19" s="214" t="s">
        <v>227</v>
      </c>
      <c r="I19" s="181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</row>
    <row r="20" spans="1:26" ht="13.5" customHeight="1" x14ac:dyDescent="0.2">
      <c r="A20" s="215"/>
      <c r="B20" s="213"/>
      <c r="C20" s="213"/>
      <c r="D20" s="213"/>
      <c r="E20" s="213"/>
      <c r="F20" s="212"/>
      <c r="G20" s="213"/>
      <c r="H20" s="214"/>
    </row>
    <row r="21" spans="1:26" ht="13.5" customHeight="1" x14ac:dyDescent="0.2">
      <c r="A21" s="163" t="s">
        <v>228</v>
      </c>
      <c r="B21" s="183">
        <f>'OU KP'!D11</f>
        <v>291146.46999999997</v>
      </c>
      <c r="C21" s="183">
        <f>'OU KP'!E11</f>
        <v>3746</v>
      </c>
      <c r="D21" s="183">
        <f>'OU KP'!F11</f>
        <v>39172</v>
      </c>
      <c r="E21" s="183">
        <f>'OU KP'!G11</f>
        <v>39175</v>
      </c>
      <c r="F21" s="184">
        <f>'OU KP'!H11</f>
        <v>0</v>
      </c>
      <c r="G21" s="183">
        <f>'OU KP'!I11</f>
        <v>0</v>
      </c>
      <c r="H21" s="185">
        <f>'OU KP'!J11</f>
        <v>0</v>
      </c>
    </row>
    <row r="22" spans="1:26" ht="13.5" customHeight="1" x14ac:dyDescent="0.2">
      <c r="A22" s="167" t="s">
        <v>229</v>
      </c>
      <c r="B22" s="168">
        <f>'OU KV'!E22</f>
        <v>1057160.92</v>
      </c>
      <c r="C22" s="168">
        <f>'OU KV'!F22</f>
        <v>105096.32999999999</v>
      </c>
      <c r="D22" s="168">
        <f>'OU KV'!G22</f>
        <v>26712</v>
      </c>
      <c r="E22" s="168">
        <f>'OU KV'!H22</f>
        <v>28543</v>
      </c>
      <c r="F22" s="169">
        <f>'OU KV'!I22</f>
        <v>6221</v>
      </c>
      <c r="G22" s="168">
        <f>'OU KV'!J22</f>
        <v>0</v>
      </c>
      <c r="H22" s="170">
        <f>'OU KV'!K22</f>
        <v>0</v>
      </c>
      <c r="I22" s="22"/>
    </row>
    <row r="23" spans="1:26" ht="13.5" customHeight="1" x14ac:dyDescent="0.2">
      <c r="A23" s="171" t="s">
        <v>230</v>
      </c>
      <c r="B23" s="172">
        <f t="shared" ref="B23:H23" si="4">B21-B22</f>
        <v>-766014.45</v>
      </c>
      <c r="C23" s="172">
        <f t="shared" si="4"/>
        <v>-101350.32999999999</v>
      </c>
      <c r="D23" s="172">
        <f t="shared" si="4"/>
        <v>12460</v>
      </c>
      <c r="E23" s="172">
        <f t="shared" si="4"/>
        <v>10632</v>
      </c>
      <c r="F23" s="178">
        <f t="shared" si="4"/>
        <v>-6221</v>
      </c>
      <c r="G23" s="186">
        <f t="shared" si="4"/>
        <v>0</v>
      </c>
      <c r="H23" s="187">
        <f t="shared" si="4"/>
        <v>0</v>
      </c>
      <c r="I23" s="22"/>
    </row>
    <row r="24" spans="1:26" ht="16.5" customHeight="1" x14ac:dyDescent="0.2">
      <c r="A24" s="216" t="s">
        <v>233</v>
      </c>
      <c r="B24" s="216"/>
      <c r="C24" s="216"/>
      <c r="D24" s="216"/>
      <c r="E24" s="216"/>
      <c r="F24" s="216"/>
      <c r="G24" s="216"/>
      <c r="H24" s="216"/>
    </row>
    <row r="25" spans="1:26" ht="13.5" customHeight="1" x14ac:dyDescent="0.2">
      <c r="A25" s="217" t="s">
        <v>7</v>
      </c>
      <c r="B25" s="213" t="s">
        <v>221</v>
      </c>
      <c r="C25" s="213" t="s">
        <v>222</v>
      </c>
      <c r="D25" s="213" t="s">
        <v>223</v>
      </c>
      <c r="E25" s="213" t="s">
        <v>224</v>
      </c>
      <c r="F25" s="212" t="s">
        <v>225</v>
      </c>
      <c r="G25" s="213" t="s">
        <v>226</v>
      </c>
      <c r="H25" s="214" t="s">
        <v>227</v>
      </c>
    </row>
    <row r="26" spans="1:26" ht="13.5" customHeight="1" x14ac:dyDescent="0.2">
      <c r="A26" s="217"/>
      <c r="B26" s="213"/>
      <c r="C26" s="213"/>
      <c r="D26" s="213"/>
      <c r="E26" s="213"/>
      <c r="F26" s="212"/>
      <c r="G26" s="213"/>
      <c r="H26" s="214"/>
    </row>
    <row r="27" spans="1:26" ht="13.5" customHeight="1" x14ac:dyDescent="0.2">
      <c r="A27" s="188" t="s">
        <v>228</v>
      </c>
      <c r="B27" s="189">
        <f t="shared" ref="B27:H28" si="5">B15+B21</f>
        <v>1811350.45</v>
      </c>
      <c r="C27" s="189">
        <f t="shared" si="5"/>
        <v>1557492.99</v>
      </c>
      <c r="D27" s="189">
        <f t="shared" si="5"/>
        <v>1546286</v>
      </c>
      <c r="E27" s="189">
        <f t="shared" si="5"/>
        <v>1634359</v>
      </c>
      <c r="F27" s="190">
        <f t="shared" si="5"/>
        <v>1664915</v>
      </c>
      <c r="G27" s="189">
        <f t="shared" si="5"/>
        <v>1596255</v>
      </c>
      <c r="H27" s="191">
        <f t="shared" si="5"/>
        <v>1597255</v>
      </c>
    </row>
    <row r="28" spans="1:26" ht="13.5" customHeight="1" x14ac:dyDescent="0.2">
      <c r="A28" s="188" t="s">
        <v>229</v>
      </c>
      <c r="B28" s="189">
        <f t="shared" si="5"/>
        <v>2492332.2199999997</v>
      </c>
      <c r="C28" s="189">
        <f t="shared" si="5"/>
        <v>1520904.85</v>
      </c>
      <c r="D28" s="189">
        <f t="shared" si="5"/>
        <v>1410872</v>
      </c>
      <c r="E28" s="189">
        <f t="shared" si="5"/>
        <v>1374476</v>
      </c>
      <c r="F28" s="190">
        <f t="shared" si="5"/>
        <v>1581241</v>
      </c>
      <c r="G28" s="189">
        <f t="shared" si="5"/>
        <v>1538360</v>
      </c>
      <c r="H28" s="191">
        <f t="shared" si="5"/>
        <v>1539360</v>
      </c>
    </row>
    <row r="29" spans="1:26" ht="13.5" customHeight="1" x14ac:dyDescent="0.2">
      <c r="A29" s="192" t="s">
        <v>230</v>
      </c>
      <c r="B29" s="193">
        <f t="shared" ref="B29:H29" si="6">B27-B28</f>
        <v>-680981.76999999979</v>
      </c>
      <c r="C29" s="193">
        <f t="shared" si="6"/>
        <v>36588.139999999898</v>
      </c>
      <c r="D29" s="193">
        <f t="shared" si="6"/>
        <v>135414</v>
      </c>
      <c r="E29" s="193">
        <f t="shared" si="6"/>
        <v>259883</v>
      </c>
      <c r="F29" s="194">
        <f t="shared" si="6"/>
        <v>83674</v>
      </c>
      <c r="G29" s="193">
        <f t="shared" si="6"/>
        <v>57895</v>
      </c>
      <c r="H29" s="195">
        <f t="shared" si="6"/>
        <v>57895</v>
      </c>
    </row>
    <row r="30" spans="1:26" ht="16.5" customHeight="1" x14ac:dyDescent="0.25">
      <c r="A30" s="158" t="s">
        <v>234</v>
      </c>
      <c r="B30" s="11"/>
      <c r="C30" s="11"/>
      <c r="D30" s="11"/>
      <c r="E30" s="11"/>
      <c r="F30" s="179"/>
      <c r="G30" s="180"/>
      <c r="H30" s="180"/>
    </row>
    <row r="31" spans="1:26" ht="13.5" customHeight="1" x14ac:dyDescent="0.2">
      <c r="A31" s="219" t="s">
        <v>7</v>
      </c>
      <c r="B31" s="213" t="s">
        <v>221</v>
      </c>
      <c r="C31" s="213" t="s">
        <v>222</v>
      </c>
      <c r="D31" s="213" t="s">
        <v>223</v>
      </c>
      <c r="E31" s="213" t="s">
        <v>224</v>
      </c>
      <c r="F31" s="212" t="s">
        <v>225</v>
      </c>
      <c r="G31" s="213" t="s">
        <v>226</v>
      </c>
      <c r="H31" s="214" t="s">
        <v>227</v>
      </c>
    </row>
    <row r="32" spans="1:26" ht="13.5" customHeight="1" x14ac:dyDescent="0.2">
      <c r="A32" s="219"/>
      <c r="B32" s="213"/>
      <c r="C32" s="213"/>
      <c r="D32" s="213"/>
      <c r="E32" s="213"/>
      <c r="F32" s="212"/>
      <c r="G32" s="213"/>
      <c r="H32" s="214"/>
    </row>
    <row r="33" spans="1:26" ht="13.5" customHeight="1" x14ac:dyDescent="0.2">
      <c r="A33" s="167" t="s">
        <v>228</v>
      </c>
      <c r="B33" s="168">
        <f>'FO príjmy'!D15</f>
        <v>754600.39</v>
      </c>
      <c r="C33" s="168">
        <f>'FO príjmy'!E15</f>
        <v>45006.34</v>
      </c>
      <c r="D33" s="168">
        <f>'FO príjmy'!F15</f>
        <v>50003</v>
      </c>
      <c r="E33" s="168">
        <f>'FO príjmy'!G15</f>
        <v>26003</v>
      </c>
      <c r="F33" s="190">
        <f>'FO príjmy'!H15</f>
        <v>0</v>
      </c>
      <c r="G33" s="168">
        <f>'FO príjmy'!I15</f>
        <v>0</v>
      </c>
      <c r="H33" s="170">
        <f>'FO príjmy'!J15</f>
        <v>0</v>
      </c>
    </row>
    <row r="34" spans="1:26" ht="13.5" customHeight="1" x14ac:dyDescent="0.2">
      <c r="A34" s="167" t="s">
        <v>229</v>
      </c>
      <c r="B34" s="168">
        <f>'FO výdavky'!D16</f>
        <v>42773.440000000002</v>
      </c>
      <c r="C34" s="168">
        <f>'FO výdavky'!E16</f>
        <v>50422.79</v>
      </c>
      <c r="D34" s="168">
        <f>'FO výdavky'!F16</f>
        <v>122596</v>
      </c>
      <c r="E34" s="168">
        <f>'FO výdavky'!G16</f>
        <v>89696</v>
      </c>
      <c r="F34" s="190">
        <f>'FO výdavky'!H16</f>
        <v>83674</v>
      </c>
      <c r="G34" s="168">
        <f>'FO výdavky'!I16</f>
        <v>57895</v>
      </c>
      <c r="H34" s="170">
        <f>'FO výdavky'!J16</f>
        <v>57895</v>
      </c>
    </row>
    <row r="35" spans="1:26" ht="13.5" customHeight="1" x14ac:dyDescent="0.2">
      <c r="A35" s="171" t="s">
        <v>230</v>
      </c>
      <c r="B35" s="172">
        <f t="shared" ref="B35:H35" si="7">B33-B34</f>
        <v>711826.95</v>
      </c>
      <c r="C35" s="172">
        <f t="shared" si="7"/>
        <v>-5416.4500000000044</v>
      </c>
      <c r="D35" s="172">
        <f t="shared" si="7"/>
        <v>-72593</v>
      </c>
      <c r="E35" s="172">
        <f t="shared" si="7"/>
        <v>-63693</v>
      </c>
      <c r="F35" s="194">
        <f t="shared" si="7"/>
        <v>-83674</v>
      </c>
      <c r="G35" s="186">
        <f t="shared" si="7"/>
        <v>-57895</v>
      </c>
      <c r="H35" s="187">
        <f t="shared" si="7"/>
        <v>-57895</v>
      </c>
    </row>
    <row r="36" spans="1:26" ht="16.5" customHeight="1" x14ac:dyDescent="0.2">
      <c r="A36" s="196" t="s">
        <v>235</v>
      </c>
      <c r="B36" s="197"/>
      <c r="C36" s="197"/>
      <c r="D36" s="197"/>
      <c r="E36" s="197"/>
      <c r="F36" s="198"/>
      <c r="G36" s="199"/>
      <c r="H36" s="199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3.5" customHeight="1" x14ac:dyDescent="0.2">
      <c r="A37" s="218" t="s">
        <v>7</v>
      </c>
      <c r="B37" s="213" t="s">
        <v>221</v>
      </c>
      <c r="C37" s="213" t="s">
        <v>222</v>
      </c>
      <c r="D37" s="213" t="s">
        <v>223</v>
      </c>
      <c r="E37" s="213" t="s">
        <v>224</v>
      </c>
      <c r="F37" s="212" t="s">
        <v>225</v>
      </c>
      <c r="G37" s="213" t="s">
        <v>226</v>
      </c>
      <c r="H37" s="214" t="s">
        <v>227</v>
      </c>
    </row>
    <row r="38" spans="1:26" ht="13.5" customHeight="1" x14ac:dyDescent="0.2">
      <c r="A38" s="218"/>
      <c r="B38" s="213"/>
      <c r="C38" s="213"/>
      <c r="D38" s="213"/>
      <c r="E38" s="213"/>
      <c r="F38" s="212"/>
      <c r="G38" s="213"/>
      <c r="H38" s="214"/>
    </row>
    <row r="39" spans="1:26" ht="13.5" customHeight="1" x14ac:dyDescent="0.2">
      <c r="A39" s="200" t="s">
        <v>228</v>
      </c>
      <c r="B39" s="201">
        <f t="shared" ref="B39:H40" si="8">B27+B33</f>
        <v>2565950.84</v>
      </c>
      <c r="C39" s="201">
        <f t="shared" si="8"/>
        <v>1602499.33</v>
      </c>
      <c r="D39" s="201">
        <f t="shared" si="8"/>
        <v>1596289</v>
      </c>
      <c r="E39" s="201">
        <f t="shared" si="8"/>
        <v>1660362</v>
      </c>
      <c r="F39" s="190">
        <f t="shared" si="8"/>
        <v>1664915</v>
      </c>
      <c r="G39" s="202">
        <f t="shared" si="8"/>
        <v>1596255</v>
      </c>
      <c r="H39" s="203">
        <f t="shared" si="8"/>
        <v>1597255</v>
      </c>
    </row>
    <row r="40" spans="1:26" ht="13.5" customHeight="1" x14ac:dyDescent="0.2">
      <c r="A40" s="200" t="s">
        <v>229</v>
      </c>
      <c r="B40" s="201">
        <f t="shared" si="8"/>
        <v>2535105.6599999997</v>
      </c>
      <c r="C40" s="201">
        <f t="shared" si="8"/>
        <v>1571327.6400000001</v>
      </c>
      <c r="D40" s="201">
        <f t="shared" si="8"/>
        <v>1533468</v>
      </c>
      <c r="E40" s="201">
        <f t="shared" si="8"/>
        <v>1464172</v>
      </c>
      <c r="F40" s="190">
        <f t="shared" si="8"/>
        <v>1664915</v>
      </c>
      <c r="G40" s="204">
        <f t="shared" si="8"/>
        <v>1596255</v>
      </c>
      <c r="H40" s="203">
        <f t="shared" si="8"/>
        <v>1597255</v>
      </c>
    </row>
    <row r="41" spans="1:26" ht="13.5" customHeight="1" x14ac:dyDescent="0.2">
      <c r="A41" s="205" t="s">
        <v>230</v>
      </c>
      <c r="B41" s="178">
        <f t="shared" ref="B41:H41" si="9">B39-B40</f>
        <v>30845.180000000168</v>
      </c>
      <c r="C41" s="178">
        <f t="shared" si="9"/>
        <v>31171.689999999944</v>
      </c>
      <c r="D41" s="178">
        <f t="shared" si="9"/>
        <v>62821</v>
      </c>
      <c r="E41" s="178">
        <f t="shared" si="9"/>
        <v>196190</v>
      </c>
      <c r="F41" s="194">
        <f t="shared" si="9"/>
        <v>0</v>
      </c>
      <c r="G41" s="206">
        <f t="shared" si="9"/>
        <v>0</v>
      </c>
      <c r="H41" s="207">
        <f t="shared" si="9"/>
        <v>0</v>
      </c>
      <c r="N41" s="208"/>
    </row>
    <row r="42" spans="1:26" ht="12.75" customHeight="1" x14ac:dyDescent="0.2"/>
    <row r="43" spans="1:26" ht="12.75" customHeight="1" x14ac:dyDescent="0.2"/>
    <row r="44" spans="1:26" ht="12.75" customHeight="1" x14ac:dyDescent="0.2"/>
    <row r="45" spans="1:26" ht="12.75" customHeight="1" x14ac:dyDescent="0.2"/>
    <row r="46" spans="1:26" ht="12.75" customHeight="1" x14ac:dyDescent="0.2"/>
    <row r="47" spans="1:26" ht="12.75" customHeight="1" x14ac:dyDescent="0.2"/>
    <row r="48" spans="1:2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57">
    <mergeCell ref="F31:F32"/>
    <mergeCell ref="G31:G32"/>
    <mergeCell ref="H31:H32"/>
    <mergeCell ref="A37:A38"/>
    <mergeCell ref="B37:B38"/>
    <mergeCell ref="C37:C38"/>
    <mergeCell ref="D37:D38"/>
    <mergeCell ref="E37:E38"/>
    <mergeCell ref="F37:F38"/>
    <mergeCell ref="G37:G38"/>
    <mergeCell ref="H37:H38"/>
    <mergeCell ref="A31:A32"/>
    <mergeCell ref="B31:B32"/>
    <mergeCell ref="C31:C32"/>
    <mergeCell ref="D31:D32"/>
    <mergeCell ref="E31:E32"/>
    <mergeCell ref="A24:H24"/>
    <mergeCell ref="A25:A26"/>
    <mergeCell ref="B25:B26"/>
    <mergeCell ref="C25:C26"/>
    <mergeCell ref="D25:D26"/>
    <mergeCell ref="E25:E26"/>
    <mergeCell ref="F25:F26"/>
    <mergeCell ref="G25:G26"/>
    <mergeCell ref="H25:H26"/>
    <mergeCell ref="F13:F14"/>
    <mergeCell ref="G13:G14"/>
    <mergeCell ref="H13:H14"/>
    <mergeCell ref="A19:A20"/>
    <mergeCell ref="B19:B20"/>
    <mergeCell ref="C19:C20"/>
    <mergeCell ref="D19:D20"/>
    <mergeCell ref="E19:E20"/>
    <mergeCell ref="F19:F20"/>
    <mergeCell ref="G19:G20"/>
    <mergeCell ref="H19:H20"/>
    <mergeCell ref="A13:A14"/>
    <mergeCell ref="B13:B14"/>
    <mergeCell ref="C13:C14"/>
    <mergeCell ref="D13:D14"/>
    <mergeCell ref="E13:E14"/>
    <mergeCell ref="F3:F4"/>
    <mergeCell ref="G3:G4"/>
    <mergeCell ref="H3:H4"/>
    <mergeCell ref="A8:A9"/>
    <mergeCell ref="B8:B9"/>
    <mergeCell ref="C8:C9"/>
    <mergeCell ref="D8:D9"/>
    <mergeCell ref="E8:E9"/>
    <mergeCell ref="F8:F9"/>
    <mergeCell ref="G8:G9"/>
    <mergeCell ref="H8:H9"/>
    <mergeCell ref="A3:A4"/>
    <mergeCell ref="B3:B4"/>
    <mergeCell ref="C3:C4"/>
    <mergeCell ref="D3:D4"/>
    <mergeCell ref="E3:E4"/>
  </mergeCells>
  <pageMargins left="0.7" right="0.7" top="0.75" bottom="0.75" header="0.51180555555555496" footer="0.51180555555555496"/>
  <pageSetup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7" zoomScaleNormal="100" workbookViewId="0">
      <selection activeCell="H10" sqref="H10"/>
    </sheetView>
  </sheetViews>
  <sheetFormatPr defaultRowHeight="12.75" x14ac:dyDescent="0.2"/>
  <cols>
    <col min="1" max="1" width="5.28515625" customWidth="1"/>
    <col min="2" max="2" width="4.85546875" customWidth="1"/>
    <col min="3" max="3" width="39.42578125" customWidth="1"/>
    <col min="4" max="4" width="11.5703125"/>
    <col min="5" max="6" width="11.42578125" customWidth="1"/>
    <col min="7" max="9" width="11.5703125"/>
    <col min="10" max="10" width="12" customWidth="1"/>
    <col min="11" max="11" width="9" customWidth="1"/>
    <col min="12" max="26" width="7" customWidth="1"/>
    <col min="27" max="1025" width="14.42578125" customWidth="1"/>
  </cols>
  <sheetData>
    <row r="1" spans="1:26" ht="16.5" customHeight="1" x14ac:dyDescent="0.2">
      <c r="A1" s="8"/>
      <c r="B1" s="9"/>
      <c r="C1" s="10" t="s">
        <v>6</v>
      </c>
      <c r="D1" s="8"/>
      <c r="E1" s="8"/>
      <c r="F1" s="11"/>
      <c r="G1" s="11"/>
      <c r="H1" s="11"/>
      <c r="I1" s="11"/>
      <c r="J1" s="11"/>
    </row>
    <row r="2" spans="1:26" ht="16.5" customHeight="1" x14ac:dyDescent="0.2">
      <c r="A2" s="210"/>
      <c r="B2" s="210"/>
      <c r="C2" s="210" t="s">
        <v>7</v>
      </c>
      <c r="D2" s="12">
        <v>2020</v>
      </c>
      <c r="E2" s="12">
        <v>2021</v>
      </c>
      <c r="F2" s="13">
        <v>2022</v>
      </c>
      <c r="G2" s="13">
        <v>2022</v>
      </c>
      <c r="H2" s="13">
        <v>2023</v>
      </c>
      <c r="I2" s="13">
        <v>2024</v>
      </c>
      <c r="J2" s="13">
        <v>2025</v>
      </c>
    </row>
    <row r="3" spans="1:26" ht="27.75" customHeight="1" x14ac:dyDescent="0.2">
      <c r="A3" s="210"/>
      <c r="B3" s="210"/>
      <c r="C3" s="210"/>
      <c r="D3" s="12" t="s">
        <v>8</v>
      </c>
      <c r="E3" s="12" t="s">
        <v>8</v>
      </c>
      <c r="F3" s="14" t="s">
        <v>9</v>
      </c>
      <c r="G3" s="14" t="s">
        <v>10</v>
      </c>
      <c r="H3" s="14" t="s">
        <v>9</v>
      </c>
      <c r="I3" s="14" t="s">
        <v>9</v>
      </c>
      <c r="J3" s="14" t="s">
        <v>9</v>
      </c>
    </row>
    <row r="4" spans="1:26" ht="16.5" customHeight="1" x14ac:dyDescent="0.2">
      <c r="A4" s="15">
        <v>100</v>
      </c>
      <c r="B4" s="15"/>
      <c r="C4" s="16" t="s">
        <v>11</v>
      </c>
      <c r="D4" s="17">
        <f t="shared" ref="D4:J4" si="0">D5+D6+D7+D8+D9+D10</f>
        <v>568722.52999999991</v>
      </c>
      <c r="E4" s="17">
        <f t="shared" si="0"/>
        <v>603637.39</v>
      </c>
      <c r="F4" s="17">
        <f t="shared" si="0"/>
        <v>645054</v>
      </c>
      <c r="G4" s="17">
        <f t="shared" si="0"/>
        <v>644950</v>
      </c>
      <c r="H4" s="17">
        <f t="shared" si="0"/>
        <v>641200</v>
      </c>
      <c r="I4" s="17">
        <f t="shared" si="0"/>
        <v>642200</v>
      </c>
      <c r="J4" s="17">
        <f t="shared" si="0"/>
        <v>643200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18"/>
      <c r="B5" s="19">
        <v>110</v>
      </c>
      <c r="C5" s="20" t="s">
        <v>12</v>
      </c>
      <c r="D5" s="21">
        <v>523079.63</v>
      </c>
      <c r="E5" s="22">
        <v>557766.13</v>
      </c>
      <c r="F5" s="21">
        <v>597354</v>
      </c>
      <c r="G5" s="21">
        <v>597000</v>
      </c>
      <c r="H5" s="23">
        <v>567000</v>
      </c>
      <c r="I5" s="24">
        <v>568000</v>
      </c>
      <c r="J5" s="24">
        <v>569000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3.5" customHeight="1" x14ac:dyDescent="0.2">
      <c r="A6" s="18"/>
      <c r="B6" s="19">
        <v>120</v>
      </c>
      <c r="C6" s="20" t="s">
        <v>13</v>
      </c>
      <c r="D6" s="21">
        <v>20602.71</v>
      </c>
      <c r="E6" s="22">
        <v>20468.259999999998</v>
      </c>
      <c r="F6" s="21">
        <v>20000</v>
      </c>
      <c r="G6" s="21">
        <v>20250</v>
      </c>
      <c r="H6" s="23">
        <v>20500</v>
      </c>
      <c r="I6" s="24">
        <v>20500</v>
      </c>
      <c r="J6" s="24">
        <v>20500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3.5" customHeight="1" x14ac:dyDescent="0.2">
      <c r="A7" s="20"/>
      <c r="B7" s="19">
        <v>133</v>
      </c>
      <c r="C7" s="20" t="s">
        <v>14</v>
      </c>
      <c r="D7" s="21">
        <v>1752.5</v>
      </c>
      <c r="E7" s="21">
        <v>1590</v>
      </c>
      <c r="F7" s="21">
        <v>1600</v>
      </c>
      <c r="G7" s="21">
        <v>1600</v>
      </c>
      <c r="H7" s="23">
        <v>1600</v>
      </c>
      <c r="I7" s="24">
        <v>1600</v>
      </c>
      <c r="J7" s="24">
        <v>1600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3.5" customHeight="1" x14ac:dyDescent="0.2">
      <c r="A8" s="20"/>
      <c r="B8" s="19">
        <v>133</v>
      </c>
      <c r="C8" s="27" t="s">
        <v>15</v>
      </c>
      <c r="D8" s="28">
        <v>191.44</v>
      </c>
      <c r="E8" s="21">
        <v>0</v>
      </c>
      <c r="F8" s="28">
        <v>0</v>
      </c>
      <c r="G8" s="28">
        <v>0</v>
      </c>
      <c r="H8" s="29">
        <v>0</v>
      </c>
      <c r="I8" s="28">
        <v>0</v>
      </c>
      <c r="J8" s="28">
        <v>0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3.5" customHeight="1" x14ac:dyDescent="0.2">
      <c r="A9" s="20"/>
      <c r="B9" s="30">
        <v>133</v>
      </c>
      <c r="C9" s="20" t="s">
        <v>16</v>
      </c>
      <c r="D9" s="21">
        <v>150.19999999999999</v>
      </c>
      <c r="E9" s="21">
        <v>71</v>
      </c>
      <c r="F9" s="21">
        <v>100</v>
      </c>
      <c r="G9" s="21">
        <v>100</v>
      </c>
      <c r="H9" s="23">
        <v>100</v>
      </c>
      <c r="I9" s="24">
        <v>100</v>
      </c>
      <c r="J9" s="24">
        <v>100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3.5" customHeight="1" x14ac:dyDescent="0.2">
      <c r="A10" s="20"/>
      <c r="B10" s="19">
        <v>133</v>
      </c>
      <c r="C10" s="20" t="s">
        <v>17</v>
      </c>
      <c r="D10" s="21">
        <v>22946.05</v>
      </c>
      <c r="E10" s="21">
        <v>23742</v>
      </c>
      <c r="F10" s="21">
        <v>26000</v>
      </c>
      <c r="G10" s="21">
        <v>26000</v>
      </c>
      <c r="H10" s="31">
        <v>52000</v>
      </c>
      <c r="I10" s="32">
        <v>52000</v>
      </c>
      <c r="J10" s="32">
        <v>52000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6.5" customHeight="1" x14ac:dyDescent="0.2">
      <c r="A11" s="15">
        <v>200</v>
      </c>
      <c r="B11" s="15"/>
      <c r="C11" s="16" t="s">
        <v>18</v>
      </c>
      <c r="D11" s="17">
        <f t="shared" ref="D11:J11" si="1">D12+D15+D19+D21</f>
        <v>32032.92</v>
      </c>
      <c r="E11" s="17">
        <f t="shared" si="1"/>
        <v>37834.839999999997</v>
      </c>
      <c r="F11" s="17">
        <f t="shared" si="1"/>
        <v>36893</v>
      </c>
      <c r="G11" s="17">
        <f t="shared" si="1"/>
        <v>36410</v>
      </c>
      <c r="H11" s="17">
        <f t="shared" si="1"/>
        <v>33060</v>
      </c>
      <c r="I11" s="17">
        <f t="shared" si="1"/>
        <v>33060</v>
      </c>
      <c r="J11" s="17">
        <f t="shared" si="1"/>
        <v>33060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33"/>
      <c r="B12" s="34">
        <v>210</v>
      </c>
      <c r="C12" s="33" t="s">
        <v>19</v>
      </c>
      <c r="D12" s="35">
        <f t="shared" ref="D12:J12" si="2">SUM(D13:D14)</f>
        <v>26989.089999999997</v>
      </c>
      <c r="E12" s="35">
        <f t="shared" si="2"/>
        <v>27103.05</v>
      </c>
      <c r="F12" s="35">
        <f t="shared" si="2"/>
        <v>28390</v>
      </c>
      <c r="G12" s="35">
        <f t="shared" si="2"/>
        <v>29310</v>
      </c>
      <c r="H12" s="36">
        <f t="shared" si="2"/>
        <v>25560</v>
      </c>
      <c r="I12" s="35">
        <f t="shared" si="2"/>
        <v>25560</v>
      </c>
      <c r="J12" s="35">
        <f t="shared" si="2"/>
        <v>25560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3.5" customHeight="1" x14ac:dyDescent="0.2">
      <c r="A13" s="37"/>
      <c r="B13" s="38">
        <v>212</v>
      </c>
      <c r="C13" s="37" t="s">
        <v>20</v>
      </c>
      <c r="D13" s="39">
        <v>1112.08</v>
      </c>
      <c r="E13" s="39">
        <v>278.02</v>
      </c>
      <c r="F13" s="40">
        <v>0</v>
      </c>
      <c r="G13" s="40">
        <v>0</v>
      </c>
      <c r="H13" s="41">
        <v>0</v>
      </c>
      <c r="I13" s="40">
        <v>0</v>
      </c>
      <c r="J13" s="40">
        <v>0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3.5" customHeight="1" x14ac:dyDescent="0.2">
      <c r="A14" s="37"/>
      <c r="B14" s="38">
        <v>212</v>
      </c>
      <c r="C14" s="37" t="s">
        <v>21</v>
      </c>
      <c r="D14" s="39">
        <v>25877.01</v>
      </c>
      <c r="E14" s="39">
        <v>26825.03</v>
      </c>
      <c r="F14" s="39">
        <v>28390</v>
      </c>
      <c r="G14" s="39">
        <v>29310</v>
      </c>
      <c r="H14" s="41">
        <v>25560</v>
      </c>
      <c r="I14" s="40">
        <v>25560</v>
      </c>
      <c r="J14" s="40">
        <v>25560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3.5" customHeight="1" x14ac:dyDescent="0.2">
      <c r="A15" s="33"/>
      <c r="B15" s="34">
        <v>220</v>
      </c>
      <c r="C15" s="33" t="s">
        <v>22</v>
      </c>
      <c r="D15" s="35">
        <f t="shared" ref="D15:J15" si="3">SUM(D16:D18)</f>
        <v>3280</v>
      </c>
      <c r="E15" s="35">
        <f t="shared" si="3"/>
        <v>4131.84</v>
      </c>
      <c r="F15" s="35">
        <f t="shared" si="3"/>
        <v>5500</v>
      </c>
      <c r="G15" s="35">
        <f t="shared" si="3"/>
        <v>4700</v>
      </c>
      <c r="H15" s="36">
        <f t="shared" si="3"/>
        <v>5000</v>
      </c>
      <c r="I15" s="35">
        <f t="shared" si="3"/>
        <v>5000</v>
      </c>
      <c r="J15" s="35">
        <f t="shared" si="3"/>
        <v>5000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37"/>
      <c r="B16" s="38">
        <v>221</v>
      </c>
      <c r="C16" s="37" t="s">
        <v>23</v>
      </c>
      <c r="D16" s="42">
        <v>2492</v>
      </c>
      <c r="E16" s="42">
        <v>3257</v>
      </c>
      <c r="F16" s="42">
        <v>3000</v>
      </c>
      <c r="G16" s="42">
        <v>2700</v>
      </c>
      <c r="H16" s="43">
        <v>3000</v>
      </c>
      <c r="I16" s="44">
        <v>3000</v>
      </c>
      <c r="J16" s="44">
        <v>3000</v>
      </c>
      <c r="K16" s="45"/>
    </row>
    <row r="17" spans="1:26" ht="13.5" customHeight="1" x14ac:dyDescent="0.2">
      <c r="A17" s="37"/>
      <c r="B17" s="38">
        <v>223</v>
      </c>
      <c r="C17" s="37" t="s">
        <v>24</v>
      </c>
      <c r="D17" s="42">
        <v>0</v>
      </c>
      <c r="E17" s="42">
        <v>0</v>
      </c>
      <c r="F17" s="42">
        <v>0</v>
      </c>
      <c r="G17" s="42">
        <v>0</v>
      </c>
      <c r="H17" s="43">
        <v>0</v>
      </c>
      <c r="I17" s="44">
        <v>0</v>
      </c>
      <c r="J17" s="44">
        <v>0</v>
      </c>
      <c r="K17" s="45"/>
    </row>
    <row r="18" spans="1:26" ht="13.5" customHeight="1" x14ac:dyDescent="0.2">
      <c r="A18" s="37"/>
      <c r="B18" s="38">
        <v>223</v>
      </c>
      <c r="C18" s="37" t="s">
        <v>25</v>
      </c>
      <c r="D18" s="42">
        <v>788</v>
      </c>
      <c r="E18" s="42">
        <v>874.84</v>
      </c>
      <c r="F18" s="42">
        <v>2500</v>
      </c>
      <c r="G18" s="42">
        <v>2000</v>
      </c>
      <c r="H18" s="43">
        <v>2000</v>
      </c>
      <c r="I18" s="44">
        <v>2000</v>
      </c>
      <c r="J18" s="44">
        <v>2000</v>
      </c>
      <c r="K18" s="45"/>
    </row>
    <row r="19" spans="1:26" ht="13.5" customHeight="1" x14ac:dyDescent="0.2">
      <c r="A19" s="33"/>
      <c r="B19" s="34">
        <v>240</v>
      </c>
      <c r="C19" s="33" t="s">
        <v>26</v>
      </c>
      <c r="D19" s="35">
        <f t="shared" ref="D19:J19" si="4">SUM(D20)</f>
        <v>0</v>
      </c>
      <c r="E19" s="35">
        <f t="shared" si="4"/>
        <v>0</v>
      </c>
      <c r="F19" s="35">
        <f t="shared" si="4"/>
        <v>3</v>
      </c>
      <c r="G19" s="35">
        <f t="shared" si="4"/>
        <v>0</v>
      </c>
      <c r="H19" s="36">
        <f t="shared" si="4"/>
        <v>0</v>
      </c>
      <c r="I19" s="35">
        <f t="shared" si="4"/>
        <v>0</v>
      </c>
      <c r="J19" s="35">
        <f t="shared" si="4"/>
        <v>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37"/>
      <c r="B20" s="38">
        <v>242</v>
      </c>
      <c r="C20" s="37" t="s">
        <v>27</v>
      </c>
      <c r="D20" s="42">
        <v>0</v>
      </c>
      <c r="E20" s="42">
        <v>0</v>
      </c>
      <c r="F20" s="42">
        <v>3</v>
      </c>
      <c r="G20" s="42">
        <v>0</v>
      </c>
      <c r="H20" s="43">
        <v>0</v>
      </c>
      <c r="I20" s="44">
        <v>0</v>
      </c>
      <c r="J20" s="44">
        <v>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33"/>
      <c r="B21" s="34">
        <v>290</v>
      </c>
      <c r="C21" s="33" t="s">
        <v>28</v>
      </c>
      <c r="D21" s="35">
        <f t="shared" ref="D21:J21" si="5">SUM(D22)</f>
        <v>1763.83</v>
      </c>
      <c r="E21" s="35">
        <f t="shared" si="5"/>
        <v>6599.95</v>
      </c>
      <c r="F21" s="35">
        <f t="shared" si="5"/>
        <v>3000</v>
      </c>
      <c r="G21" s="35">
        <f t="shared" si="5"/>
        <v>2400</v>
      </c>
      <c r="H21" s="36">
        <f t="shared" si="5"/>
        <v>2500</v>
      </c>
      <c r="I21" s="35">
        <f t="shared" si="5"/>
        <v>2500</v>
      </c>
      <c r="J21" s="35">
        <f t="shared" si="5"/>
        <v>2500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37"/>
      <c r="B22" s="38">
        <v>292</v>
      </c>
      <c r="C22" s="37" t="s">
        <v>29</v>
      </c>
      <c r="D22" s="42">
        <v>1763.83</v>
      </c>
      <c r="E22" s="42">
        <v>6599.95</v>
      </c>
      <c r="F22" s="42">
        <v>3000</v>
      </c>
      <c r="G22" s="42">
        <v>2400</v>
      </c>
      <c r="H22" s="43">
        <v>2500</v>
      </c>
      <c r="I22" s="44">
        <v>2500</v>
      </c>
      <c r="J22" s="44">
        <v>2500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6.5" customHeight="1" x14ac:dyDescent="0.2">
      <c r="A23" s="15">
        <v>300</v>
      </c>
      <c r="B23" s="15"/>
      <c r="C23" s="16" t="s">
        <v>30</v>
      </c>
      <c r="D23" s="17">
        <f t="shared" ref="D23:J24" si="6">D24</f>
        <v>843082.56</v>
      </c>
      <c r="E23" s="17">
        <f t="shared" si="6"/>
        <v>832971.74</v>
      </c>
      <c r="F23" s="17">
        <f t="shared" si="6"/>
        <v>763167</v>
      </c>
      <c r="G23" s="17">
        <f t="shared" si="6"/>
        <v>837324</v>
      </c>
      <c r="H23" s="17">
        <f t="shared" si="6"/>
        <v>910655</v>
      </c>
      <c r="I23" s="17">
        <f t="shared" si="6"/>
        <v>840995</v>
      </c>
      <c r="J23" s="17">
        <f t="shared" si="6"/>
        <v>840995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18"/>
      <c r="B24" s="46">
        <v>310</v>
      </c>
      <c r="C24" s="18" t="s">
        <v>31</v>
      </c>
      <c r="D24" s="35">
        <f t="shared" si="6"/>
        <v>843082.56</v>
      </c>
      <c r="E24" s="35">
        <f t="shared" si="6"/>
        <v>832971.74</v>
      </c>
      <c r="F24" s="35">
        <f t="shared" si="6"/>
        <v>763167</v>
      </c>
      <c r="G24" s="35">
        <f t="shared" si="6"/>
        <v>837324</v>
      </c>
      <c r="H24" s="36">
        <f t="shared" si="6"/>
        <v>910655</v>
      </c>
      <c r="I24" s="35">
        <f t="shared" si="6"/>
        <v>840995</v>
      </c>
      <c r="J24" s="35">
        <f t="shared" si="6"/>
        <v>840995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18"/>
      <c r="B25" s="19">
        <v>312</v>
      </c>
      <c r="C25" s="20" t="s">
        <v>32</v>
      </c>
      <c r="D25" s="39">
        <v>843082.56</v>
      </c>
      <c r="E25" s="39">
        <v>832971.74</v>
      </c>
      <c r="F25" s="39">
        <v>763167</v>
      </c>
      <c r="G25" s="39">
        <v>837324</v>
      </c>
      <c r="H25" s="41">
        <v>910655</v>
      </c>
      <c r="I25" s="40">
        <v>840995</v>
      </c>
      <c r="J25" s="40">
        <v>840995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6.5" customHeight="1" x14ac:dyDescent="0.2">
      <c r="A26" s="15" t="s">
        <v>33</v>
      </c>
      <c r="B26" s="15"/>
      <c r="C26" s="47" t="s">
        <v>34</v>
      </c>
      <c r="D26" s="48">
        <f t="shared" ref="D26:J26" si="7">D4+D11+D23</f>
        <v>1443838.01</v>
      </c>
      <c r="E26" s="48">
        <f t="shared" si="7"/>
        <v>1474443.97</v>
      </c>
      <c r="F26" s="48">
        <f t="shared" si="7"/>
        <v>1445114</v>
      </c>
      <c r="G26" s="48">
        <f t="shared" si="7"/>
        <v>1518684</v>
      </c>
      <c r="H26" s="48">
        <f t="shared" si="7"/>
        <v>1584915</v>
      </c>
      <c r="I26" s="48">
        <f t="shared" si="7"/>
        <v>1516255</v>
      </c>
      <c r="J26" s="48">
        <f t="shared" si="7"/>
        <v>1517255</v>
      </c>
    </row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A2:A3"/>
    <mergeCell ref="B2:B3"/>
    <mergeCell ref="C2:C3"/>
  </mergeCells>
  <pageMargins left="0.39374999999999999" right="0.39374999999999999" top="0.75" bottom="0.75" header="0.51180555555555496" footer="0.51180555555555496"/>
  <pageSetup firstPageNumber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Normal="100" workbookViewId="0">
      <selection activeCell="G7" sqref="G7"/>
    </sheetView>
  </sheetViews>
  <sheetFormatPr defaultRowHeight="12.75" x14ac:dyDescent="0.2"/>
  <cols>
    <col min="1" max="2" width="5.42578125" customWidth="1"/>
    <col min="3" max="3" width="31.140625" customWidth="1"/>
    <col min="4" max="4" width="10" customWidth="1"/>
    <col min="5" max="10" width="12.42578125" customWidth="1"/>
    <col min="11" max="11" width="8.7109375" hidden="1" customWidth="1"/>
    <col min="12" max="26" width="7" customWidth="1"/>
    <col min="27" max="1025" width="14.42578125" customWidth="1"/>
  </cols>
  <sheetData>
    <row r="1" spans="1:26" ht="16.5" customHeight="1" x14ac:dyDescent="0.2">
      <c r="A1" s="49"/>
      <c r="B1" s="50"/>
      <c r="C1" s="10" t="s">
        <v>35</v>
      </c>
      <c r="D1" s="51"/>
      <c r="E1" s="51"/>
      <c r="F1" s="49"/>
      <c r="G1" s="49"/>
      <c r="H1" s="49"/>
      <c r="I1" s="49"/>
      <c r="J1" s="49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6.5" customHeight="1" x14ac:dyDescent="0.2">
      <c r="A2" s="210"/>
      <c r="B2" s="210"/>
      <c r="C2" s="210" t="s">
        <v>7</v>
      </c>
      <c r="D2" s="12">
        <v>2020</v>
      </c>
      <c r="E2" s="12">
        <v>2021</v>
      </c>
      <c r="F2" s="13">
        <v>2022</v>
      </c>
      <c r="G2" s="13">
        <v>2022</v>
      </c>
      <c r="H2" s="13">
        <v>2023</v>
      </c>
      <c r="I2" s="13">
        <v>2024</v>
      </c>
      <c r="J2" s="13">
        <v>2025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27.75" customHeight="1" x14ac:dyDescent="0.2">
      <c r="A3" s="210"/>
      <c r="B3" s="210"/>
      <c r="C3" s="210"/>
      <c r="D3" s="12" t="s">
        <v>8</v>
      </c>
      <c r="E3" s="12" t="s">
        <v>8</v>
      </c>
      <c r="F3" s="14" t="s">
        <v>9</v>
      </c>
      <c r="G3" s="14" t="s">
        <v>10</v>
      </c>
      <c r="H3" s="14" t="s">
        <v>9</v>
      </c>
      <c r="I3" s="14" t="s">
        <v>9</v>
      </c>
      <c r="J3" s="14" t="s">
        <v>9</v>
      </c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6.5" customHeight="1" x14ac:dyDescent="0.2">
      <c r="A4" s="15">
        <v>200</v>
      </c>
      <c r="B4" s="15"/>
      <c r="C4" s="16" t="s">
        <v>18</v>
      </c>
      <c r="D4" s="48">
        <f t="shared" ref="D4:J4" si="0">SUM(D5:D8)</f>
        <v>61953.579999999994</v>
      </c>
      <c r="E4" s="48">
        <f t="shared" si="0"/>
        <v>77375.76999999999</v>
      </c>
      <c r="F4" s="48">
        <f t="shared" si="0"/>
        <v>62000</v>
      </c>
      <c r="G4" s="48">
        <f t="shared" si="0"/>
        <v>76500</v>
      </c>
      <c r="H4" s="48">
        <f t="shared" si="0"/>
        <v>80000</v>
      </c>
      <c r="I4" s="48">
        <f t="shared" si="0"/>
        <v>80000</v>
      </c>
      <c r="J4" s="48">
        <f t="shared" si="0"/>
        <v>80000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3.5" customHeight="1" x14ac:dyDescent="0.2">
      <c r="A5" s="52">
        <v>72</v>
      </c>
      <c r="B5" s="52">
        <v>210</v>
      </c>
      <c r="C5" s="53" t="s">
        <v>36</v>
      </c>
      <c r="D5" s="54">
        <v>3553</v>
      </c>
      <c r="E5" s="54">
        <v>3338</v>
      </c>
      <c r="F5" s="54">
        <v>2000</v>
      </c>
      <c r="G5" s="55">
        <v>2000</v>
      </c>
      <c r="H5" s="56">
        <v>2000</v>
      </c>
      <c r="I5" s="54">
        <v>2000</v>
      </c>
      <c r="J5" s="54">
        <v>2000</v>
      </c>
      <c r="K5" s="25">
        <v>3.0126E-2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3.5" customHeight="1" x14ac:dyDescent="0.2">
      <c r="A6" s="19">
        <v>72</v>
      </c>
      <c r="B6" s="19">
        <v>220</v>
      </c>
      <c r="C6" s="20" t="s">
        <v>37</v>
      </c>
      <c r="D6" s="54">
        <v>54836.02</v>
      </c>
      <c r="E6" s="54">
        <v>71295.839999999997</v>
      </c>
      <c r="F6" s="54">
        <v>60000</v>
      </c>
      <c r="G6" s="55">
        <v>74500</v>
      </c>
      <c r="H6" s="56">
        <v>78000</v>
      </c>
      <c r="I6" s="54">
        <v>78000</v>
      </c>
      <c r="J6" s="54">
        <v>78000</v>
      </c>
      <c r="K6" s="25">
        <v>3.0126E-2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3.5" customHeight="1" x14ac:dyDescent="0.2">
      <c r="A7" s="19">
        <v>72</v>
      </c>
      <c r="B7" s="19">
        <v>240</v>
      </c>
      <c r="C7" s="20" t="s">
        <v>38</v>
      </c>
      <c r="D7" s="21">
        <v>0</v>
      </c>
      <c r="E7" s="21">
        <v>0</v>
      </c>
      <c r="F7" s="21">
        <v>0</v>
      </c>
      <c r="G7" s="21">
        <v>0</v>
      </c>
      <c r="H7" s="23">
        <v>0</v>
      </c>
      <c r="I7" s="21">
        <v>0</v>
      </c>
      <c r="J7" s="21">
        <v>0</v>
      </c>
      <c r="K7" s="25">
        <v>3.0126E-2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3.5" customHeight="1" x14ac:dyDescent="0.2">
      <c r="A8" s="19">
        <v>72</v>
      </c>
      <c r="B8" s="19">
        <v>292</v>
      </c>
      <c r="C8" s="20" t="s">
        <v>39</v>
      </c>
      <c r="D8" s="54">
        <v>3564.56</v>
      </c>
      <c r="E8" s="54">
        <v>2741.93</v>
      </c>
      <c r="F8" s="54">
        <v>0</v>
      </c>
      <c r="G8" s="54">
        <v>0</v>
      </c>
      <c r="H8" s="56">
        <v>0</v>
      </c>
      <c r="I8" s="54">
        <v>0</v>
      </c>
      <c r="J8" s="54">
        <v>0</v>
      </c>
      <c r="K8" s="25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6.5" customHeight="1" x14ac:dyDescent="0.2">
      <c r="A9" s="15">
        <v>300</v>
      </c>
      <c r="B9" s="15"/>
      <c r="C9" s="16" t="s">
        <v>30</v>
      </c>
      <c r="D9" s="17">
        <f t="shared" ref="D9:J9" si="1">D10</f>
        <v>14412.39</v>
      </c>
      <c r="E9" s="17">
        <f t="shared" si="1"/>
        <v>1927.25</v>
      </c>
      <c r="F9" s="17">
        <f t="shared" si="1"/>
        <v>0</v>
      </c>
      <c r="G9" s="17">
        <f t="shared" si="1"/>
        <v>0</v>
      </c>
      <c r="H9" s="17">
        <f t="shared" si="1"/>
        <v>0</v>
      </c>
      <c r="I9" s="17">
        <f t="shared" si="1"/>
        <v>0</v>
      </c>
      <c r="J9" s="17">
        <f t="shared" si="1"/>
        <v>0</v>
      </c>
      <c r="K9" s="25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3.5" customHeight="1" x14ac:dyDescent="0.2">
      <c r="A10" s="19">
        <v>41</v>
      </c>
      <c r="B10" s="19">
        <v>310</v>
      </c>
      <c r="C10" s="20" t="s">
        <v>31</v>
      </c>
      <c r="D10" s="21">
        <v>14412.39</v>
      </c>
      <c r="E10" s="21">
        <v>1927.25</v>
      </c>
      <c r="F10" s="21">
        <v>0</v>
      </c>
      <c r="G10" s="21">
        <v>0</v>
      </c>
      <c r="H10" s="23">
        <v>0</v>
      </c>
      <c r="I10" s="21">
        <v>0</v>
      </c>
      <c r="J10" s="21">
        <v>0</v>
      </c>
      <c r="K10" s="25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6.5" customHeight="1" x14ac:dyDescent="0.2">
      <c r="A11" s="57" t="s">
        <v>40</v>
      </c>
      <c r="B11" s="57"/>
      <c r="C11" s="47" t="s">
        <v>34</v>
      </c>
      <c r="D11" s="48">
        <f t="shared" ref="D11:J11" si="2">SUM(D4,D9)</f>
        <v>76365.97</v>
      </c>
      <c r="E11" s="48">
        <f t="shared" si="2"/>
        <v>79303.01999999999</v>
      </c>
      <c r="F11" s="48">
        <f t="shared" si="2"/>
        <v>62000</v>
      </c>
      <c r="G11" s="48">
        <f t="shared" si="2"/>
        <v>76500</v>
      </c>
      <c r="H11" s="48">
        <f t="shared" si="2"/>
        <v>80000</v>
      </c>
      <c r="I11" s="48">
        <f t="shared" si="2"/>
        <v>80000</v>
      </c>
      <c r="J11" s="48">
        <f t="shared" si="2"/>
        <v>80000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2.75" customHeight="1" x14ac:dyDescent="0.2"/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">
    <mergeCell ref="A2:A3"/>
    <mergeCell ref="B2:B3"/>
    <mergeCell ref="C2:C3"/>
  </mergeCells>
  <pageMargins left="0.39374999999999999" right="0.39374999999999999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A13" zoomScaleNormal="100" workbookViewId="0">
      <selection activeCell="J68" sqref="J68"/>
    </sheetView>
  </sheetViews>
  <sheetFormatPr defaultRowHeight="12.75" x14ac:dyDescent="0.2"/>
  <cols>
    <col min="1" max="2" width="5.42578125" customWidth="1"/>
    <col min="3" max="3" width="41.85546875" customWidth="1"/>
    <col min="4" max="4" width="10.42578125" customWidth="1"/>
    <col min="5" max="6" width="12.42578125" customWidth="1"/>
    <col min="7" max="7" width="10.7109375" customWidth="1"/>
    <col min="8" max="8" width="11.140625" customWidth="1"/>
    <col min="9" max="9" width="11.28515625" customWidth="1"/>
    <col min="10" max="10" width="11.140625" customWidth="1"/>
    <col min="11" max="12" width="9" customWidth="1"/>
    <col min="13" max="26" width="7" customWidth="1"/>
    <col min="27" max="1025" width="14.42578125" customWidth="1"/>
  </cols>
  <sheetData>
    <row r="1" spans="1:26" ht="16.5" customHeight="1" x14ac:dyDescent="0.25">
      <c r="A1" s="58"/>
      <c r="B1" s="58"/>
      <c r="C1" s="10" t="s">
        <v>41</v>
      </c>
      <c r="D1" s="59"/>
      <c r="E1" s="59"/>
      <c r="F1" s="58"/>
      <c r="G1" s="58"/>
      <c r="H1" s="58"/>
      <c r="I1" s="58"/>
      <c r="J1" s="58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16.5" customHeight="1" x14ac:dyDescent="0.2">
      <c r="A2" s="210"/>
      <c r="B2" s="210"/>
      <c r="C2" s="210" t="s">
        <v>7</v>
      </c>
      <c r="D2" s="12">
        <v>2020</v>
      </c>
      <c r="E2" s="12">
        <v>2021</v>
      </c>
      <c r="F2" s="13">
        <v>2022</v>
      </c>
      <c r="G2" s="13">
        <v>2022</v>
      </c>
      <c r="H2" s="13">
        <v>2023</v>
      </c>
      <c r="I2" s="13">
        <v>2024</v>
      </c>
      <c r="J2" s="13">
        <v>2025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7.75" customHeight="1" x14ac:dyDescent="0.2">
      <c r="A3" s="210"/>
      <c r="B3" s="210"/>
      <c r="C3" s="210"/>
      <c r="D3" s="12" t="s">
        <v>8</v>
      </c>
      <c r="E3" s="12" t="s">
        <v>8</v>
      </c>
      <c r="F3" s="14" t="s">
        <v>9</v>
      </c>
      <c r="G3" s="14" t="s">
        <v>10</v>
      </c>
      <c r="H3" s="14" t="s">
        <v>9</v>
      </c>
      <c r="I3" s="14" t="s">
        <v>9</v>
      </c>
      <c r="J3" s="14" t="s">
        <v>9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.5" customHeight="1" x14ac:dyDescent="0.2">
      <c r="A4" s="61" t="s">
        <v>42</v>
      </c>
      <c r="B4" s="15"/>
      <c r="C4" s="62" t="s">
        <v>43</v>
      </c>
      <c r="D4" s="17">
        <f t="shared" ref="D4:J4" si="0">D5+D16++D18+D21+D25</f>
        <v>208746.92</v>
      </c>
      <c r="E4" s="17">
        <f t="shared" si="0"/>
        <v>214191.20000000004</v>
      </c>
      <c r="F4" s="17">
        <f t="shared" si="0"/>
        <v>217806</v>
      </c>
      <c r="G4" s="17">
        <f t="shared" si="0"/>
        <v>218188</v>
      </c>
      <c r="H4" s="17">
        <f t="shared" si="0"/>
        <v>227765</v>
      </c>
      <c r="I4" s="17">
        <f t="shared" si="0"/>
        <v>228765</v>
      </c>
      <c r="J4" s="17">
        <f t="shared" si="0"/>
        <v>229765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63" t="s">
        <v>44</v>
      </c>
      <c r="B5" s="12"/>
      <c r="C5" s="64" t="s">
        <v>45</v>
      </c>
      <c r="D5" s="65">
        <f t="shared" ref="D5:J5" si="1">SUM(D6:D15)</f>
        <v>193263.3</v>
      </c>
      <c r="E5" s="65">
        <f t="shared" si="1"/>
        <v>195954.44000000003</v>
      </c>
      <c r="F5" s="65">
        <f t="shared" si="1"/>
        <v>206454</v>
      </c>
      <c r="G5" s="65">
        <f t="shared" si="1"/>
        <v>202508</v>
      </c>
      <c r="H5" s="65">
        <f t="shared" si="1"/>
        <v>211215</v>
      </c>
      <c r="I5" s="65">
        <f t="shared" si="1"/>
        <v>212215</v>
      </c>
      <c r="J5" s="65">
        <f t="shared" si="1"/>
        <v>213215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66"/>
      <c r="B6" s="19">
        <v>610</v>
      </c>
      <c r="C6" s="20" t="s">
        <v>46</v>
      </c>
      <c r="D6" s="54">
        <v>78452.960000000006</v>
      </c>
      <c r="E6" s="54">
        <v>92754.85</v>
      </c>
      <c r="F6" s="54">
        <v>85805</v>
      </c>
      <c r="G6" s="54">
        <v>89393</v>
      </c>
      <c r="H6" s="56">
        <v>89585</v>
      </c>
      <c r="I6" s="67">
        <v>90585</v>
      </c>
      <c r="J6" s="67">
        <v>91585</v>
      </c>
    </row>
    <row r="7" spans="1:26" ht="13.5" customHeight="1" x14ac:dyDescent="0.2">
      <c r="A7" s="66"/>
      <c r="B7" s="19">
        <v>620</v>
      </c>
      <c r="C7" s="20" t="s">
        <v>47</v>
      </c>
      <c r="D7" s="54">
        <v>33137.1</v>
      </c>
      <c r="E7" s="54">
        <v>36039.57</v>
      </c>
      <c r="F7" s="54">
        <v>31639</v>
      </c>
      <c r="G7" s="54">
        <v>38555</v>
      </c>
      <c r="H7" s="56">
        <v>33280</v>
      </c>
      <c r="I7" s="67">
        <v>33280</v>
      </c>
      <c r="J7" s="67">
        <v>33280</v>
      </c>
    </row>
    <row r="8" spans="1:26" ht="13.5" customHeight="1" x14ac:dyDescent="0.2">
      <c r="A8" s="66"/>
      <c r="B8" s="19">
        <v>631</v>
      </c>
      <c r="C8" s="20" t="s">
        <v>48</v>
      </c>
      <c r="D8" s="54">
        <v>769.42</v>
      </c>
      <c r="E8" s="54">
        <v>784.13</v>
      </c>
      <c r="F8" s="54">
        <v>800</v>
      </c>
      <c r="G8" s="54">
        <v>800</v>
      </c>
      <c r="H8" s="56">
        <v>800</v>
      </c>
      <c r="I8" s="67">
        <v>800</v>
      </c>
      <c r="J8" s="67">
        <v>800</v>
      </c>
    </row>
    <row r="9" spans="1:26" ht="13.5" customHeight="1" x14ac:dyDescent="0.2">
      <c r="A9" s="66"/>
      <c r="B9" s="19">
        <v>632</v>
      </c>
      <c r="C9" s="20" t="s">
        <v>49</v>
      </c>
      <c r="D9" s="54">
        <v>19036.36</v>
      </c>
      <c r="E9" s="54">
        <v>15284.28</v>
      </c>
      <c r="F9" s="54">
        <v>16500</v>
      </c>
      <c r="G9" s="54">
        <v>18660</v>
      </c>
      <c r="H9" s="56">
        <v>34550</v>
      </c>
      <c r="I9" s="67">
        <v>34550</v>
      </c>
      <c r="J9" s="67">
        <v>34550</v>
      </c>
    </row>
    <row r="10" spans="1:26" ht="13.5" customHeight="1" x14ac:dyDescent="0.2">
      <c r="A10" s="66"/>
      <c r="B10" s="19">
        <v>633</v>
      </c>
      <c r="C10" s="20" t="s">
        <v>50</v>
      </c>
      <c r="D10" s="54">
        <v>8517.5300000000007</v>
      </c>
      <c r="E10" s="54">
        <v>9490.31</v>
      </c>
      <c r="F10" s="54">
        <v>10655</v>
      </c>
      <c r="G10" s="54">
        <v>7295</v>
      </c>
      <c r="H10" s="56">
        <v>6700</v>
      </c>
      <c r="I10" s="67">
        <v>6700</v>
      </c>
      <c r="J10" s="67">
        <v>6700</v>
      </c>
    </row>
    <row r="11" spans="1:26" ht="13.5" customHeight="1" x14ac:dyDescent="0.2">
      <c r="A11" s="66"/>
      <c r="B11" s="19">
        <v>634</v>
      </c>
      <c r="C11" s="20" t="s">
        <v>51</v>
      </c>
      <c r="D11" s="54">
        <v>0</v>
      </c>
      <c r="E11" s="54">
        <v>0</v>
      </c>
      <c r="F11" s="54">
        <v>0</v>
      </c>
      <c r="G11" s="54">
        <v>0</v>
      </c>
      <c r="H11" s="56">
        <v>0</v>
      </c>
      <c r="I11" s="67">
        <v>0</v>
      </c>
      <c r="J11" s="67">
        <v>0</v>
      </c>
    </row>
    <row r="12" spans="1:26" ht="13.5" customHeight="1" x14ac:dyDescent="0.2">
      <c r="A12" s="66"/>
      <c r="B12" s="19">
        <v>635</v>
      </c>
      <c r="C12" s="20" t="s">
        <v>52</v>
      </c>
      <c r="D12" s="54">
        <v>3402.86</v>
      </c>
      <c r="E12" s="54">
        <v>4442.97</v>
      </c>
      <c r="F12" s="54">
        <v>2770</v>
      </c>
      <c r="G12" s="54">
        <v>2400</v>
      </c>
      <c r="H12" s="56">
        <v>4500</v>
      </c>
      <c r="I12" s="67">
        <v>4500</v>
      </c>
      <c r="J12" s="67">
        <v>4500</v>
      </c>
    </row>
    <row r="13" spans="1:26" ht="13.5" customHeight="1" x14ac:dyDescent="0.2">
      <c r="A13" s="66"/>
      <c r="B13" s="19">
        <v>637</v>
      </c>
      <c r="C13" s="20" t="s">
        <v>53</v>
      </c>
      <c r="D13" s="54">
        <v>41825.22</v>
      </c>
      <c r="E13" s="54">
        <v>28529.79</v>
      </c>
      <c r="F13" s="54">
        <v>46785</v>
      </c>
      <c r="G13" s="54">
        <v>38355</v>
      </c>
      <c r="H13" s="56">
        <v>33750</v>
      </c>
      <c r="I13" s="67">
        <v>33750</v>
      </c>
      <c r="J13" s="67">
        <v>33750</v>
      </c>
    </row>
    <row r="14" spans="1:26" ht="13.5" customHeight="1" x14ac:dyDescent="0.2">
      <c r="A14" s="66"/>
      <c r="B14" s="19">
        <v>641</v>
      </c>
      <c r="C14" s="20" t="s">
        <v>54</v>
      </c>
      <c r="D14" s="54">
        <v>0</v>
      </c>
      <c r="E14" s="54">
        <v>0</v>
      </c>
      <c r="F14" s="54">
        <v>0</v>
      </c>
      <c r="G14" s="54">
        <v>0</v>
      </c>
      <c r="H14" s="56">
        <v>500</v>
      </c>
      <c r="I14" s="67">
        <v>500</v>
      </c>
      <c r="J14" s="67">
        <v>500</v>
      </c>
    </row>
    <row r="15" spans="1:26" ht="13.5" customHeight="1" x14ac:dyDescent="0.2">
      <c r="A15" s="66"/>
      <c r="B15" s="19">
        <v>642</v>
      </c>
      <c r="C15" s="20" t="s">
        <v>55</v>
      </c>
      <c r="D15" s="39">
        <v>8121.85</v>
      </c>
      <c r="E15" s="39">
        <v>8628.5400000000009</v>
      </c>
      <c r="F15" s="39">
        <v>11500</v>
      </c>
      <c r="G15" s="39">
        <v>7050</v>
      </c>
      <c r="H15" s="41">
        <v>7550</v>
      </c>
      <c r="I15" s="40">
        <v>7550</v>
      </c>
      <c r="J15" s="40">
        <v>7550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3.5" customHeight="1" x14ac:dyDescent="0.2">
      <c r="A16" s="68" t="s">
        <v>56</v>
      </c>
      <c r="B16" s="12"/>
      <c r="C16" s="64" t="s">
        <v>57</v>
      </c>
      <c r="D16" s="65">
        <f t="shared" ref="D16:J16" si="2">D17</f>
        <v>4024.92</v>
      </c>
      <c r="E16" s="65">
        <f t="shared" si="2"/>
        <v>5158.42</v>
      </c>
      <c r="F16" s="65">
        <f t="shared" si="2"/>
        <v>3052</v>
      </c>
      <c r="G16" s="65">
        <f t="shared" si="2"/>
        <v>3370</v>
      </c>
      <c r="H16" s="65">
        <f t="shared" si="2"/>
        <v>3400</v>
      </c>
      <c r="I16" s="65">
        <f t="shared" si="2"/>
        <v>3400</v>
      </c>
      <c r="J16" s="65">
        <f t="shared" si="2"/>
        <v>3400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69"/>
      <c r="B17" s="19">
        <v>637</v>
      </c>
      <c r="C17" s="20" t="s">
        <v>58</v>
      </c>
      <c r="D17" s="54">
        <v>4024.92</v>
      </c>
      <c r="E17" s="54">
        <v>5158.42</v>
      </c>
      <c r="F17" s="54">
        <v>3052</v>
      </c>
      <c r="G17" s="54">
        <v>3370</v>
      </c>
      <c r="H17" s="56">
        <v>3400</v>
      </c>
      <c r="I17" s="67">
        <v>3400</v>
      </c>
      <c r="J17" s="67">
        <v>3400</v>
      </c>
    </row>
    <row r="18" spans="1:26" ht="13.5" customHeight="1" x14ac:dyDescent="0.2">
      <c r="A18" s="68" t="s">
        <v>59</v>
      </c>
      <c r="B18" s="12"/>
      <c r="C18" s="64" t="s">
        <v>60</v>
      </c>
      <c r="D18" s="65">
        <f t="shared" ref="D18:J18" si="3">D19+D20</f>
        <v>5609.44</v>
      </c>
      <c r="E18" s="65">
        <f t="shared" si="3"/>
        <v>5769.3</v>
      </c>
      <c r="F18" s="65">
        <f t="shared" si="3"/>
        <v>0</v>
      </c>
      <c r="G18" s="65">
        <f t="shared" si="3"/>
        <v>5550</v>
      </c>
      <c r="H18" s="65">
        <f t="shared" si="3"/>
        <v>5550</v>
      </c>
      <c r="I18" s="65">
        <f t="shared" si="3"/>
        <v>5550</v>
      </c>
      <c r="J18" s="65">
        <f t="shared" si="3"/>
        <v>5550</v>
      </c>
    </row>
    <row r="19" spans="1:26" ht="13.5" customHeight="1" x14ac:dyDescent="0.2">
      <c r="A19" s="69"/>
      <c r="B19" s="19">
        <v>610</v>
      </c>
      <c r="C19" s="20" t="s">
        <v>46</v>
      </c>
      <c r="D19" s="54">
        <v>5571.08</v>
      </c>
      <c r="E19" s="54">
        <v>5769.3</v>
      </c>
      <c r="F19" s="54">
        <v>0</v>
      </c>
      <c r="G19" s="54">
        <v>5550</v>
      </c>
      <c r="H19" s="56">
        <v>5550</v>
      </c>
      <c r="I19" s="67">
        <v>5550</v>
      </c>
      <c r="J19" s="67">
        <v>5550</v>
      </c>
    </row>
    <row r="20" spans="1:26" ht="13.5" customHeight="1" x14ac:dyDescent="0.2">
      <c r="A20" s="69"/>
      <c r="B20" s="19">
        <v>630</v>
      </c>
      <c r="C20" s="20" t="s">
        <v>61</v>
      </c>
      <c r="D20" s="54">
        <v>38.36</v>
      </c>
      <c r="E20" s="54">
        <v>0</v>
      </c>
      <c r="F20" s="54">
        <v>0</v>
      </c>
      <c r="G20" s="54">
        <v>0</v>
      </c>
      <c r="H20" s="56">
        <v>0</v>
      </c>
      <c r="I20" s="67">
        <v>0</v>
      </c>
      <c r="J20" s="67">
        <v>0</v>
      </c>
    </row>
    <row r="21" spans="1:26" ht="13.5" customHeight="1" x14ac:dyDescent="0.2">
      <c r="A21" s="68" t="s">
        <v>62</v>
      </c>
      <c r="B21" s="12"/>
      <c r="C21" s="64" t="s">
        <v>63</v>
      </c>
      <c r="D21" s="65">
        <f t="shared" ref="D21:J21" si="4">D22+D23+D24</f>
        <v>974.14</v>
      </c>
      <c r="E21" s="65">
        <f t="shared" si="4"/>
        <v>0</v>
      </c>
      <c r="F21" s="65">
        <f t="shared" si="4"/>
        <v>0</v>
      </c>
      <c r="G21" s="65">
        <f t="shared" si="4"/>
        <v>0</v>
      </c>
      <c r="H21" s="65">
        <f t="shared" si="4"/>
        <v>0</v>
      </c>
      <c r="I21" s="65">
        <f t="shared" si="4"/>
        <v>0</v>
      </c>
      <c r="J21" s="65">
        <f t="shared" si="4"/>
        <v>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69"/>
      <c r="B22" s="19">
        <v>610</v>
      </c>
      <c r="C22" s="20" t="s">
        <v>64</v>
      </c>
      <c r="D22" s="54">
        <v>60</v>
      </c>
      <c r="E22" s="54">
        <v>0</v>
      </c>
      <c r="F22" s="54">
        <v>0</v>
      </c>
      <c r="G22" s="54">
        <v>0</v>
      </c>
      <c r="H22" s="56">
        <v>0</v>
      </c>
      <c r="I22" s="67">
        <v>0</v>
      </c>
      <c r="J22" s="67">
        <v>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69"/>
      <c r="B23" s="19">
        <v>620</v>
      </c>
      <c r="C23" s="20" t="s">
        <v>47</v>
      </c>
      <c r="D23" s="54">
        <v>42.03</v>
      </c>
      <c r="E23" s="54">
        <v>0</v>
      </c>
      <c r="F23" s="54">
        <v>0</v>
      </c>
      <c r="G23" s="54">
        <v>0</v>
      </c>
      <c r="H23" s="56">
        <v>0</v>
      </c>
      <c r="I23" s="67">
        <v>0</v>
      </c>
      <c r="J23" s="67">
        <v>0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69"/>
      <c r="B24" s="19">
        <v>630</v>
      </c>
      <c r="C24" s="20" t="s">
        <v>61</v>
      </c>
      <c r="D24" s="54">
        <v>872.11</v>
      </c>
      <c r="E24" s="54">
        <v>0</v>
      </c>
      <c r="F24" s="54">
        <v>0</v>
      </c>
      <c r="G24" s="54">
        <v>0</v>
      </c>
      <c r="H24" s="56">
        <v>0</v>
      </c>
      <c r="I24" s="67">
        <v>0</v>
      </c>
      <c r="J24" s="67">
        <v>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68" t="s">
        <v>65</v>
      </c>
      <c r="B25" s="12"/>
      <c r="C25" s="64" t="s">
        <v>66</v>
      </c>
      <c r="D25" s="65">
        <f t="shared" ref="D25:J25" si="5">D26+D27+D28</f>
        <v>4875.12</v>
      </c>
      <c r="E25" s="65">
        <f t="shared" si="5"/>
        <v>7309.04</v>
      </c>
      <c r="F25" s="65">
        <f t="shared" si="5"/>
        <v>8300</v>
      </c>
      <c r="G25" s="65">
        <f t="shared" si="5"/>
        <v>6760</v>
      </c>
      <c r="H25" s="65">
        <f t="shared" si="5"/>
        <v>7600</v>
      </c>
      <c r="I25" s="65">
        <f t="shared" si="5"/>
        <v>7600</v>
      </c>
      <c r="J25" s="65">
        <f t="shared" si="5"/>
        <v>7600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70"/>
      <c r="B26" s="19">
        <v>650</v>
      </c>
      <c r="C26" s="20" t="s">
        <v>67</v>
      </c>
      <c r="D26" s="54">
        <v>0</v>
      </c>
      <c r="E26" s="54">
        <v>532</v>
      </c>
      <c r="F26" s="54">
        <v>2300</v>
      </c>
      <c r="G26" s="54">
        <v>1800</v>
      </c>
      <c r="H26" s="56">
        <v>1850</v>
      </c>
      <c r="I26" s="67">
        <v>1850</v>
      </c>
      <c r="J26" s="67">
        <v>1850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69"/>
      <c r="B27" s="19">
        <v>650</v>
      </c>
      <c r="C27" s="20" t="s">
        <v>68</v>
      </c>
      <c r="D27" s="54">
        <v>2656.9</v>
      </c>
      <c r="E27" s="54">
        <v>2883.09</v>
      </c>
      <c r="F27" s="54">
        <v>2100</v>
      </c>
      <c r="G27" s="54">
        <v>1150</v>
      </c>
      <c r="H27" s="56">
        <v>2100</v>
      </c>
      <c r="I27" s="67">
        <v>2100</v>
      </c>
      <c r="J27" s="67">
        <v>2100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69"/>
      <c r="B28" s="19">
        <v>650</v>
      </c>
      <c r="C28" s="20" t="s">
        <v>69</v>
      </c>
      <c r="D28" s="54">
        <v>2218.2199999999998</v>
      </c>
      <c r="E28" s="54">
        <v>3893.95</v>
      </c>
      <c r="F28" s="54">
        <v>3900</v>
      </c>
      <c r="G28" s="54">
        <v>3810</v>
      </c>
      <c r="H28" s="56">
        <v>3650</v>
      </c>
      <c r="I28" s="67">
        <v>3650</v>
      </c>
      <c r="J28" s="67">
        <v>3650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61" t="s">
        <v>70</v>
      </c>
      <c r="B29" s="71"/>
      <c r="C29" s="62" t="s">
        <v>71</v>
      </c>
      <c r="D29" s="48">
        <f t="shared" ref="D29:J30" si="6">D30</f>
        <v>4929.17</v>
      </c>
      <c r="E29" s="48">
        <f t="shared" si="6"/>
        <v>7360.61</v>
      </c>
      <c r="F29" s="48">
        <f t="shared" si="6"/>
        <v>0</v>
      </c>
      <c r="G29" s="48">
        <f t="shared" si="6"/>
        <v>0</v>
      </c>
      <c r="H29" s="48">
        <f t="shared" si="6"/>
        <v>0</v>
      </c>
      <c r="I29" s="48">
        <f t="shared" si="6"/>
        <v>0</v>
      </c>
      <c r="J29" s="48">
        <f t="shared" si="6"/>
        <v>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 x14ac:dyDescent="0.2">
      <c r="A30" s="68" t="s">
        <v>72</v>
      </c>
      <c r="B30" s="12"/>
      <c r="C30" s="64" t="s">
        <v>71</v>
      </c>
      <c r="D30" s="72">
        <f t="shared" si="6"/>
        <v>4929.17</v>
      </c>
      <c r="E30" s="72">
        <f t="shared" si="6"/>
        <v>7360.61</v>
      </c>
      <c r="F30" s="72">
        <f t="shared" si="6"/>
        <v>0</v>
      </c>
      <c r="G30" s="72">
        <f t="shared" si="6"/>
        <v>0</v>
      </c>
      <c r="H30" s="72">
        <f t="shared" si="6"/>
        <v>0</v>
      </c>
      <c r="I30" s="72">
        <f t="shared" si="6"/>
        <v>0</v>
      </c>
      <c r="J30" s="72">
        <f t="shared" si="6"/>
        <v>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 x14ac:dyDescent="0.2">
      <c r="A31" s="69"/>
      <c r="B31" s="19">
        <v>630</v>
      </c>
      <c r="C31" s="20" t="s">
        <v>73</v>
      </c>
      <c r="D31" s="54">
        <v>4929.17</v>
      </c>
      <c r="E31" s="54">
        <v>7360.61</v>
      </c>
      <c r="F31" s="54">
        <v>0</v>
      </c>
      <c r="G31" s="54">
        <v>0</v>
      </c>
      <c r="H31" s="56">
        <v>0</v>
      </c>
      <c r="I31" s="67">
        <v>0</v>
      </c>
      <c r="J31" s="67">
        <v>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6.5" customHeight="1" x14ac:dyDescent="0.2">
      <c r="A32" s="61" t="s">
        <v>74</v>
      </c>
      <c r="B32" s="15"/>
      <c r="C32" s="62" t="s">
        <v>75</v>
      </c>
      <c r="D32" s="17">
        <f t="shared" ref="D32:J32" si="7">D33</f>
        <v>2589.5</v>
      </c>
      <c r="E32" s="17">
        <f t="shared" si="7"/>
        <v>3173.1</v>
      </c>
      <c r="F32" s="17">
        <f t="shared" si="7"/>
        <v>4170</v>
      </c>
      <c r="G32" s="17">
        <f t="shared" si="7"/>
        <v>4170</v>
      </c>
      <c r="H32" s="17">
        <f t="shared" si="7"/>
        <v>4150</v>
      </c>
      <c r="I32" s="17">
        <f t="shared" si="7"/>
        <v>4150</v>
      </c>
      <c r="J32" s="17">
        <f t="shared" si="7"/>
        <v>4150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5" customHeight="1" x14ac:dyDescent="0.2">
      <c r="A33" s="68" t="s">
        <v>76</v>
      </c>
      <c r="B33" s="12"/>
      <c r="C33" s="64" t="s">
        <v>77</v>
      </c>
      <c r="D33" s="65">
        <f t="shared" ref="D33:J33" si="8">D34+D35</f>
        <v>2589.5</v>
      </c>
      <c r="E33" s="65">
        <f t="shared" si="8"/>
        <v>3173.1</v>
      </c>
      <c r="F33" s="65">
        <f t="shared" si="8"/>
        <v>4170</v>
      </c>
      <c r="G33" s="65">
        <f t="shared" si="8"/>
        <v>4170</v>
      </c>
      <c r="H33" s="65">
        <f t="shared" si="8"/>
        <v>4150</v>
      </c>
      <c r="I33" s="65">
        <f t="shared" si="8"/>
        <v>4150</v>
      </c>
      <c r="J33" s="65">
        <f t="shared" si="8"/>
        <v>4150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3.5" customHeight="1" x14ac:dyDescent="0.2">
      <c r="A34" s="69"/>
      <c r="B34" s="19">
        <v>630</v>
      </c>
      <c r="C34" s="20" t="s">
        <v>78</v>
      </c>
      <c r="D34" s="39">
        <v>2589.5</v>
      </c>
      <c r="E34" s="39">
        <v>3173.1</v>
      </c>
      <c r="F34" s="39">
        <v>3170</v>
      </c>
      <c r="G34" s="39">
        <v>3170</v>
      </c>
      <c r="H34" s="41">
        <v>3150</v>
      </c>
      <c r="I34" s="40">
        <v>3150</v>
      </c>
      <c r="J34" s="40">
        <v>3150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5" customHeight="1" x14ac:dyDescent="0.2">
      <c r="A35" s="69"/>
      <c r="B35" s="19">
        <v>640</v>
      </c>
      <c r="C35" s="20" t="s">
        <v>79</v>
      </c>
      <c r="D35" s="39">
        <v>0</v>
      </c>
      <c r="E35" s="39">
        <v>0</v>
      </c>
      <c r="F35" s="39">
        <v>1000</v>
      </c>
      <c r="G35" s="39">
        <v>1000</v>
      </c>
      <c r="H35" s="41">
        <v>1000</v>
      </c>
      <c r="I35" s="40">
        <v>1000</v>
      </c>
      <c r="J35" s="40">
        <v>1000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6.5" customHeight="1" x14ac:dyDescent="0.2">
      <c r="A36" s="61" t="s">
        <v>80</v>
      </c>
      <c r="B36" s="71"/>
      <c r="C36" s="62" t="s">
        <v>81</v>
      </c>
      <c r="D36" s="17">
        <f t="shared" ref="D36:J36" si="9">D37</f>
        <v>7623.09</v>
      </c>
      <c r="E36" s="17">
        <f t="shared" si="9"/>
        <v>16658.05</v>
      </c>
      <c r="F36" s="17">
        <f t="shared" si="9"/>
        <v>16220</v>
      </c>
      <c r="G36" s="17">
        <f t="shared" si="9"/>
        <v>16220</v>
      </c>
      <c r="H36" s="17">
        <f t="shared" si="9"/>
        <v>5750</v>
      </c>
      <c r="I36" s="17">
        <f t="shared" si="9"/>
        <v>5750</v>
      </c>
      <c r="J36" s="17">
        <f t="shared" si="9"/>
        <v>5750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 x14ac:dyDescent="0.2">
      <c r="A37" s="68" t="s">
        <v>82</v>
      </c>
      <c r="B37" s="12"/>
      <c r="C37" s="64" t="s">
        <v>83</v>
      </c>
      <c r="D37" s="65">
        <f t="shared" ref="D37:J37" si="10">D38+D39</f>
        <v>7623.09</v>
      </c>
      <c r="E37" s="65">
        <f t="shared" si="10"/>
        <v>16658.05</v>
      </c>
      <c r="F37" s="65">
        <f t="shared" si="10"/>
        <v>16220</v>
      </c>
      <c r="G37" s="65">
        <f t="shared" si="10"/>
        <v>16220</v>
      </c>
      <c r="H37" s="65">
        <f t="shared" si="10"/>
        <v>5750</v>
      </c>
      <c r="I37" s="65">
        <f t="shared" si="10"/>
        <v>5750</v>
      </c>
      <c r="J37" s="65">
        <f t="shared" si="10"/>
        <v>5750</v>
      </c>
      <c r="K37" s="73"/>
      <c r="L37" s="7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 x14ac:dyDescent="0.2">
      <c r="A38" s="69"/>
      <c r="B38" s="19">
        <v>630</v>
      </c>
      <c r="C38" s="20" t="s">
        <v>84</v>
      </c>
      <c r="D38" s="39">
        <v>6906.09</v>
      </c>
      <c r="E38" s="39">
        <v>15941.05</v>
      </c>
      <c r="F38" s="39">
        <v>15470</v>
      </c>
      <c r="G38" s="39">
        <v>15470</v>
      </c>
      <c r="H38" s="41">
        <v>5000</v>
      </c>
      <c r="I38" s="39">
        <v>5000</v>
      </c>
      <c r="J38" s="39">
        <v>5000</v>
      </c>
      <c r="K38" s="73"/>
      <c r="L38" s="7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">
      <c r="A39" s="69"/>
      <c r="B39" s="19">
        <v>640</v>
      </c>
      <c r="C39" s="20" t="s">
        <v>85</v>
      </c>
      <c r="D39" s="54">
        <v>717</v>
      </c>
      <c r="E39" s="54">
        <v>717</v>
      </c>
      <c r="F39" s="54">
        <v>750</v>
      </c>
      <c r="G39" s="54">
        <v>750</v>
      </c>
      <c r="H39" s="56">
        <v>750</v>
      </c>
      <c r="I39" s="54">
        <v>750</v>
      </c>
      <c r="J39" s="54">
        <v>750</v>
      </c>
    </row>
    <row r="40" spans="1:26" ht="16.5" customHeight="1" x14ac:dyDescent="0.2">
      <c r="A40" s="61" t="s">
        <v>86</v>
      </c>
      <c r="B40" s="71"/>
      <c r="C40" s="62" t="s">
        <v>87</v>
      </c>
      <c r="D40" s="17">
        <f t="shared" ref="D40:J40" si="11">D41+D43</f>
        <v>114614.63</v>
      </c>
      <c r="E40" s="17">
        <f t="shared" si="11"/>
        <v>41406.58</v>
      </c>
      <c r="F40" s="17">
        <f t="shared" si="11"/>
        <v>42500</v>
      </c>
      <c r="G40" s="17">
        <f t="shared" si="11"/>
        <v>42300</v>
      </c>
      <c r="H40" s="17">
        <f t="shared" si="11"/>
        <v>60500</v>
      </c>
      <c r="I40" s="17">
        <f t="shared" si="11"/>
        <v>60500</v>
      </c>
      <c r="J40" s="17">
        <f t="shared" si="11"/>
        <v>60500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2">
      <c r="A41" s="68" t="s">
        <v>88</v>
      </c>
      <c r="B41" s="12"/>
      <c r="C41" s="64" t="s">
        <v>89</v>
      </c>
      <c r="D41" s="65">
        <f t="shared" ref="D41:J41" si="12">D42</f>
        <v>40344.82</v>
      </c>
      <c r="E41" s="65">
        <f t="shared" si="12"/>
        <v>41406.58</v>
      </c>
      <c r="F41" s="65">
        <f t="shared" si="12"/>
        <v>42500</v>
      </c>
      <c r="G41" s="65">
        <f t="shared" si="12"/>
        <v>42300</v>
      </c>
      <c r="H41" s="65">
        <f t="shared" si="12"/>
        <v>60500</v>
      </c>
      <c r="I41" s="65">
        <f t="shared" si="12"/>
        <v>60500</v>
      </c>
      <c r="J41" s="65">
        <f t="shared" si="12"/>
        <v>60500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2">
      <c r="A42" s="69"/>
      <c r="B42" s="19">
        <v>630</v>
      </c>
      <c r="C42" s="20" t="s">
        <v>90</v>
      </c>
      <c r="D42" s="54">
        <v>40344.82</v>
      </c>
      <c r="E42" s="54">
        <v>41406.58</v>
      </c>
      <c r="F42" s="54">
        <v>42500</v>
      </c>
      <c r="G42" s="54">
        <v>42300</v>
      </c>
      <c r="H42" s="56">
        <v>60500</v>
      </c>
      <c r="I42" s="67">
        <v>60500</v>
      </c>
      <c r="J42" s="67">
        <v>60500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74" t="s">
        <v>91</v>
      </c>
      <c r="B43" s="12"/>
      <c r="C43" s="64" t="s">
        <v>92</v>
      </c>
      <c r="D43" s="65">
        <f t="shared" ref="D43:J43" si="13">D44</f>
        <v>74269.81</v>
      </c>
      <c r="E43" s="65">
        <f t="shared" si="13"/>
        <v>0</v>
      </c>
      <c r="F43" s="65">
        <f t="shared" si="13"/>
        <v>0</v>
      </c>
      <c r="G43" s="65">
        <f t="shared" si="13"/>
        <v>0</v>
      </c>
      <c r="H43" s="65">
        <f t="shared" si="13"/>
        <v>0</v>
      </c>
      <c r="I43" s="65">
        <f t="shared" si="13"/>
        <v>0</v>
      </c>
      <c r="J43" s="65">
        <f t="shared" si="13"/>
        <v>0</v>
      </c>
    </row>
    <row r="44" spans="1:26" ht="15.75" customHeight="1" x14ac:dyDescent="0.2">
      <c r="A44" s="66"/>
      <c r="B44" s="46">
        <v>600</v>
      </c>
      <c r="C44" s="20" t="s">
        <v>93</v>
      </c>
      <c r="D44" s="54">
        <v>74269.81</v>
      </c>
      <c r="E44" s="54">
        <v>0</v>
      </c>
      <c r="F44" s="54">
        <v>0</v>
      </c>
      <c r="G44" s="54">
        <v>0</v>
      </c>
      <c r="H44" s="56">
        <v>0</v>
      </c>
      <c r="I44" s="67">
        <v>0</v>
      </c>
      <c r="J44" s="67">
        <v>0</v>
      </c>
    </row>
    <row r="45" spans="1:26" ht="16.5" customHeight="1" x14ac:dyDescent="0.2">
      <c r="A45" s="61" t="s">
        <v>94</v>
      </c>
      <c r="B45" s="71"/>
      <c r="C45" s="62" t="s">
        <v>95</v>
      </c>
      <c r="D45" s="17">
        <f t="shared" ref="D45:J45" si="14">D46+D48+D53</f>
        <v>35025.32</v>
      </c>
      <c r="E45" s="17">
        <f t="shared" si="14"/>
        <v>40233.700000000004</v>
      </c>
      <c r="F45" s="17">
        <f t="shared" si="14"/>
        <v>32827</v>
      </c>
      <c r="G45" s="17">
        <f t="shared" si="14"/>
        <v>31364</v>
      </c>
      <c r="H45" s="17">
        <f t="shared" si="14"/>
        <v>31467</v>
      </c>
      <c r="I45" s="17">
        <f t="shared" si="14"/>
        <v>31467</v>
      </c>
      <c r="J45" s="17">
        <f t="shared" si="14"/>
        <v>31467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6.5" customHeight="1" x14ac:dyDescent="0.2">
      <c r="A46" s="74" t="s">
        <v>96</v>
      </c>
      <c r="B46" s="75"/>
      <c r="C46" s="64" t="s">
        <v>97</v>
      </c>
      <c r="D46" s="76">
        <f t="shared" ref="D46:J46" si="15">D47</f>
        <v>317.83999999999997</v>
      </c>
      <c r="E46" s="76">
        <f t="shared" si="15"/>
        <v>0</v>
      </c>
      <c r="F46" s="76">
        <f t="shared" si="15"/>
        <v>1552</v>
      </c>
      <c r="G46" s="76">
        <f t="shared" si="15"/>
        <v>202</v>
      </c>
      <c r="H46" s="76">
        <f t="shared" si="15"/>
        <v>1100</v>
      </c>
      <c r="I46" s="76">
        <f t="shared" si="15"/>
        <v>1100</v>
      </c>
      <c r="J46" s="76">
        <f t="shared" si="15"/>
        <v>1100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6.5" customHeight="1" x14ac:dyDescent="0.2">
      <c r="A47" s="77"/>
      <c r="B47" s="78">
        <v>630</v>
      </c>
      <c r="C47" s="20" t="s">
        <v>98</v>
      </c>
      <c r="D47" s="21">
        <v>317.83999999999997</v>
      </c>
      <c r="E47" s="21">
        <v>0</v>
      </c>
      <c r="F47" s="21">
        <v>1552</v>
      </c>
      <c r="G47" s="21">
        <v>202</v>
      </c>
      <c r="H47" s="21">
        <v>1100</v>
      </c>
      <c r="I47" s="21">
        <v>1100</v>
      </c>
      <c r="J47" s="21">
        <v>1100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6.5" customHeight="1" x14ac:dyDescent="0.2">
      <c r="A48" s="74" t="s">
        <v>99</v>
      </c>
      <c r="B48" s="75"/>
      <c r="C48" s="64" t="s">
        <v>100</v>
      </c>
      <c r="D48" s="76">
        <f t="shared" ref="D48:J48" si="16">D49+D50+D51+D52</f>
        <v>27053.519999999997</v>
      </c>
      <c r="E48" s="76">
        <f t="shared" si="16"/>
        <v>30699.980000000003</v>
      </c>
      <c r="F48" s="76">
        <f t="shared" si="16"/>
        <v>26275</v>
      </c>
      <c r="G48" s="76">
        <f t="shared" si="16"/>
        <v>27552</v>
      </c>
      <c r="H48" s="76">
        <f t="shared" si="16"/>
        <v>23817</v>
      </c>
      <c r="I48" s="76">
        <f t="shared" si="16"/>
        <v>23817</v>
      </c>
      <c r="J48" s="76">
        <f t="shared" si="16"/>
        <v>23817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5" customHeight="1" x14ac:dyDescent="0.2">
      <c r="A49" s="79"/>
      <c r="B49" s="30">
        <v>610</v>
      </c>
      <c r="C49" s="80" t="s">
        <v>101</v>
      </c>
      <c r="D49" s="81">
        <v>9889.0499999999993</v>
      </c>
      <c r="E49" s="81">
        <v>9241.5400000000009</v>
      </c>
      <c r="F49" s="81">
        <v>10500</v>
      </c>
      <c r="G49" s="81">
        <v>12200</v>
      </c>
      <c r="H49" s="82">
        <v>11200</v>
      </c>
      <c r="I49" s="81">
        <v>11200</v>
      </c>
      <c r="J49" s="81">
        <v>11200</v>
      </c>
      <c r="K49" s="8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3.5" customHeight="1" x14ac:dyDescent="0.2">
      <c r="A50" s="79"/>
      <c r="B50" s="30">
        <v>620</v>
      </c>
      <c r="C50" s="80" t="s">
        <v>102</v>
      </c>
      <c r="D50" s="81">
        <v>3676.92</v>
      </c>
      <c r="E50" s="81">
        <v>3268.33</v>
      </c>
      <c r="F50" s="81">
        <v>5690</v>
      </c>
      <c r="G50" s="81">
        <v>4772</v>
      </c>
      <c r="H50" s="82">
        <v>4567</v>
      </c>
      <c r="I50" s="81">
        <v>4567</v>
      </c>
      <c r="J50" s="81">
        <v>4567</v>
      </c>
      <c r="K50" s="8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5" customHeight="1" x14ac:dyDescent="0.2">
      <c r="A51" s="79"/>
      <c r="B51" s="78">
        <v>630</v>
      </c>
      <c r="C51" s="84" t="s">
        <v>103</v>
      </c>
      <c r="D51" s="39">
        <v>13087.55</v>
      </c>
      <c r="E51" s="39">
        <v>17790.11</v>
      </c>
      <c r="F51" s="39">
        <v>9685</v>
      </c>
      <c r="G51" s="39">
        <v>10180</v>
      </c>
      <c r="H51" s="41">
        <v>7650</v>
      </c>
      <c r="I51" s="39">
        <v>7650</v>
      </c>
      <c r="J51" s="39">
        <v>7650</v>
      </c>
      <c r="K51" s="8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3.5" customHeight="1" x14ac:dyDescent="0.25">
      <c r="A52" s="79"/>
      <c r="B52" s="30">
        <v>640</v>
      </c>
      <c r="C52" s="85" t="s">
        <v>55</v>
      </c>
      <c r="D52" s="22">
        <v>400</v>
      </c>
      <c r="E52" s="22">
        <v>400</v>
      </c>
      <c r="F52" s="22">
        <v>400</v>
      </c>
      <c r="G52" s="22">
        <v>400</v>
      </c>
      <c r="H52" s="86">
        <v>400</v>
      </c>
      <c r="I52" s="22">
        <v>400</v>
      </c>
      <c r="J52" s="22">
        <v>400</v>
      </c>
      <c r="K52" s="8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3.5" customHeight="1" x14ac:dyDescent="0.2">
      <c r="A53" s="74" t="s">
        <v>104</v>
      </c>
      <c r="B53" s="12"/>
      <c r="C53" s="64" t="s">
        <v>105</v>
      </c>
      <c r="D53" s="65">
        <f t="shared" ref="D53:J53" si="17">D54</f>
        <v>7653.96</v>
      </c>
      <c r="E53" s="65">
        <f t="shared" si="17"/>
        <v>9533.7199999999993</v>
      </c>
      <c r="F53" s="65">
        <f t="shared" si="17"/>
        <v>5000</v>
      </c>
      <c r="G53" s="65">
        <f t="shared" si="17"/>
        <v>3610</v>
      </c>
      <c r="H53" s="65">
        <f t="shared" si="17"/>
        <v>6550</v>
      </c>
      <c r="I53" s="65">
        <f t="shared" si="17"/>
        <v>6550</v>
      </c>
      <c r="J53" s="65">
        <f t="shared" si="17"/>
        <v>6550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3.5" customHeight="1" x14ac:dyDescent="0.2">
      <c r="A54" s="69"/>
      <c r="B54" s="19">
        <v>630</v>
      </c>
      <c r="C54" s="20" t="s">
        <v>106</v>
      </c>
      <c r="D54" s="39">
        <v>7653.96</v>
      </c>
      <c r="E54" s="39">
        <v>9533.7199999999993</v>
      </c>
      <c r="F54" s="54">
        <v>5000</v>
      </c>
      <c r="G54" s="39">
        <v>3610</v>
      </c>
      <c r="H54" s="56">
        <v>6550</v>
      </c>
      <c r="I54" s="54">
        <v>6550</v>
      </c>
      <c r="J54" s="54">
        <v>6550</v>
      </c>
    </row>
    <row r="55" spans="1:26" ht="13.5" customHeight="1" x14ac:dyDescent="0.2">
      <c r="A55" s="61" t="s">
        <v>107</v>
      </c>
      <c r="B55" s="71"/>
      <c r="C55" s="62" t="s">
        <v>108</v>
      </c>
      <c r="D55" s="17">
        <f t="shared" ref="D55:J56" si="18">D56</f>
        <v>540.41999999999996</v>
      </c>
      <c r="E55" s="17">
        <f t="shared" si="18"/>
        <v>847.93</v>
      </c>
      <c r="F55" s="17">
        <f t="shared" si="18"/>
        <v>1850</v>
      </c>
      <c r="G55" s="17">
        <f t="shared" si="18"/>
        <v>940</v>
      </c>
      <c r="H55" s="17">
        <f t="shared" si="18"/>
        <v>1850</v>
      </c>
      <c r="I55" s="17">
        <f t="shared" si="18"/>
        <v>1850</v>
      </c>
      <c r="J55" s="17">
        <f t="shared" si="18"/>
        <v>1850</v>
      </c>
    </row>
    <row r="56" spans="1:26" ht="13.5" customHeight="1" x14ac:dyDescent="0.2">
      <c r="A56" s="87" t="s">
        <v>109</v>
      </c>
      <c r="B56" s="88"/>
      <c r="C56" s="64" t="s">
        <v>110</v>
      </c>
      <c r="D56" s="89">
        <f t="shared" si="18"/>
        <v>540.41999999999996</v>
      </c>
      <c r="E56" s="89">
        <f t="shared" si="18"/>
        <v>847.93</v>
      </c>
      <c r="F56" s="89">
        <f t="shared" si="18"/>
        <v>1850</v>
      </c>
      <c r="G56" s="89">
        <f t="shared" si="18"/>
        <v>940</v>
      </c>
      <c r="H56" s="89">
        <f t="shared" si="18"/>
        <v>1850</v>
      </c>
      <c r="I56" s="89">
        <f t="shared" si="18"/>
        <v>1850</v>
      </c>
      <c r="J56" s="89">
        <f t="shared" si="18"/>
        <v>1850</v>
      </c>
    </row>
    <row r="57" spans="1:26" ht="13.5" customHeight="1" x14ac:dyDescent="0.2">
      <c r="A57" s="69"/>
      <c r="B57" s="19">
        <v>630</v>
      </c>
      <c r="C57" s="20" t="s">
        <v>111</v>
      </c>
      <c r="D57" s="39">
        <v>540.41999999999996</v>
      </c>
      <c r="E57" s="39">
        <v>847.93</v>
      </c>
      <c r="F57" s="54">
        <v>1850</v>
      </c>
      <c r="G57" s="39">
        <v>940</v>
      </c>
      <c r="H57" s="56">
        <v>1850</v>
      </c>
      <c r="I57" s="54">
        <v>1850</v>
      </c>
      <c r="J57" s="54">
        <v>1850</v>
      </c>
    </row>
    <row r="58" spans="1:26" ht="16.5" customHeight="1" x14ac:dyDescent="0.2">
      <c r="A58" s="61" t="s">
        <v>112</v>
      </c>
      <c r="B58" s="90"/>
      <c r="C58" s="62" t="s">
        <v>113</v>
      </c>
      <c r="D58" s="17">
        <f t="shared" ref="D58:J58" si="19">D59+D64+D69+D71</f>
        <v>58659.740000000005</v>
      </c>
      <c r="E58" s="17">
        <f t="shared" si="19"/>
        <v>36048.630000000005</v>
      </c>
      <c r="F58" s="17">
        <f t="shared" si="19"/>
        <v>61595</v>
      </c>
      <c r="G58" s="17">
        <f t="shared" si="19"/>
        <v>59055</v>
      </c>
      <c r="H58" s="17">
        <f t="shared" si="19"/>
        <v>72208</v>
      </c>
      <c r="I58" s="17">
        <f t="shared" si="19"/>
        <v>72208</v>
      </c>
      <c r="J58" s="17">
        <f t="shared" si="19"/>
        <v>72208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">
      <c r="A59" s="68" t="s">
        <v>114</v>
      </c>
      <c r="B59" s="12"/>
      <c r="C59" s="64" t="s">
        <v>115</v>
      </c>
      <c r="D59" s="65">
        <f t="shared" ref="D59:J59" si="20">D60+D61+D62+D63</f>
        <v>4783.57</v>
      </c>
      <c r="E59" s="65">
        <f t="shared" si="20"/>
        <v>8327.5499999999993</v>
      </c>
      <c r="F59" s="65">
        <f t="shared" si="20"/>
        <v>16750</v>
      </c>
      <c r="G59" s="65">
        <f t="shared" si="20"/>
        <v>16860</v>
      </c>
      <c r="H59" s="65">
        <f t="shared" si="20"/>
        <v>10490</v>
      </c>
      <c r="I59" s="65">
        <f t="shared" si="20"/>
        <v>10490</v>
      </c>
      <c r="J59" s="65">
        <f t="shared" si="20"/>
        <v>10490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">
      <c r="A60" s="70"/>
      <c r="B60" s="19">
        <v>610</v>
      </c>
      <c r="C60" s="20" t="s">
        <v>116</v>
      </c>
      <c r="D60" s="39">
        <v>106.43</v>
      </c>
      <c r="E60" s="39">
        <v>0</v>
      </c>
      <c r="F60" s="39">
        <v>100</v>
      </c>
      <c r="G60" s="39">
        <v>0</v>
      </c>
      <c r="H60" s="41">
        <v>0</v>
      </c>
      <c r="I60" s="39">
        <v>0</v>
      </c>
      <c r="J60" s="39">
        <v>0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">
      <c r="A61" s="70"/>
      <c r="B61" s="19">
        <v>620</v>
      </c>
      <c r="C61" s="20" t="s">
        <v>117</v>
      </c>
      <c r="D61" s="39">
        <v>2.6</v>
      </c>
      <c r="E61" s="39">
        <v>0</v>
      </c>
      <c r="F61" s="39">
        <v>50</v>
      </c>
      <c r="G61" s="39">
        <v>10</v>
      </c>
      <c r="H61" s="41">
        <v>10</v>
      </c>
      <c r="I61" s="39">
        <v>10</v>
      </c>
      <c r="J61" s="39">
        <v>10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">
      <c r="A62" s="69"/>
      <c r="B62" s="19">
        <v>630</v>
      </c>
      <c r="C62" s="20" t="s">
        <v>118</v>
      </c>
      <c r="D62" s="39">
        <v>2674.54</v>
      </c>
      <c r="E62" s="39">
        <v>2427.5500000000002</v>
      </c>
      <c r="F62" s="39">
        <v>7700</v>
      </c>
      <c r="G62" s="39">
        <v>7950</v>
      </c>
      <c r="H62" s="41">
        <v>1580</v>
      </c>
      <c r="I62" s="40">
        <v>1580</v>
      </c>
      <c r="J62" s="40">
        <v>1580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">
      <c r="A63" s="69"/>
      <c r="B63" s="19">
        <v>640</v>
      </c>
      <c r="C63" s="20" t="s">
        <v>119</v>
      </c>
      <c r="D63" s="39">
        <v>2000</v>
      </c>
      <c r="E63" s="39">
        <v>5900</v>
      </c>
      <c r="F63" s="39">
        <v>8900</v>
      </c>
      <c r="G63" s="39">
        <v>8900</v>
      </c>
      <c r="H63" s="41">
        <v>8900</v>
      </c>
      <c r="I63" s="40">
        <v>8900</v>
      </c>
      <c r="J63" s="40">
        <v>8900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3.5" customHeight="1" x14ac:dyDescent="0.2">
      <c r="A64" s="68" t="s">
        <v>120</v>
      </c>
      <c r="B64" s="12"/>
      <c r="C64" s="64" t="s">
        <v>121</v>
      </c>
      <c r="D64" s="65">
        <f t="shared" ref="D64:J64" si="21">D65++D66+D67+D68</f>
        <v>31618.260000000002</v>
      </c>
      <c r="E64" s="65">
        <f t="shared" si="21"/>
        <v>22764.49</v>
      </c>
      <c r="F64" s="65">
        <f t="shared" si="21"/>
        <v>35240</v>
      </c>
      <c r="G64" s="65">
        <f t="shared" si="21"/>
        <v>39370</v>
      </c>
      <c r="H64" s="65">
        <f t="shared" si="21"/>
        <v>53006</v>
      </c>
      <c r="I64" s="65">
        <f t="shared" si="21"/>
        <v>53006</v>
      </c>
      <c r="J64" s="65">
        <f t="shared" si="21"/>
        <v>53006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">
      <c r="A65" s="69"/>
      <c r="B65" s="30">
        <v>610</v>
      </c>
      <c r="C65" t="s">
        <v>122</v>
      </c>
      <c r="D65" s="39">
        <v>4768.05</v>
      </c>
      <c r="E65" s="39">
        <v>1316.86</v>
      </c>
      <c r="F65" s="39">
        <v>9300</v>
      </c>
      <c r="G65" s="39">
        <v>9300</v>
      </c>
      <c r="H65" s="41">
        <v>5200</v>
      </c>
      <c r="I65" s="40">
        <v>5200</v>
      </c>
      <c r="J65" s="40">
        <v>5200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3.5" customHeight="1" x14ac:dyDescent="0.2">
      <c r="A66" s="69"/>
      <c r="B66" s="30">
        <v>620</v>
      </c>
      <c r="C66" t="s">
        <v>123</v>
      </c>
      <c r="D66" s="39">
        <v>1552.94</v>
      </c>
      <c r="E66" s="39">
        <v>352.09</v>
      </c>
      <c r="F66" s="39">
        <v>2280</v>
      </c>
      <c r="G66" s="39">
        <v>820</v>
      </c>
      <c r="H66" s="41">
        <v>2012</v>
      </c>
      <c r="I66" s="40">
        <v>2012</v>
      </c>
      <c r="J66" s="40">
        <v>2012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3.5" customHeight="1" x14ac:dyDescent="0.2">
      <c r="A67" s="79"/>
      <c r="B67" s="78">
        <v>630</v>
      </c>
      <c r="C67" s="20" t="s">
        <v>124</v>
      </c>
      <c r="D67" s="39">
        <v>25097.27</v>
      </c>
      <c r="E67" s="39">
        <v>18422.54</v>
      </c>
      <c r="F67" s="39">
        <v>21660</v>
      </c>
      <c r="G67" s="39">
        <v>27250</v>
      </c>
      <c r="H67" s="41">
        <v>43794</v>
      </c>
      <c r="I67" s="40">
        <v>43794</v>
      </c>
      <c r="J67" s="40">
        <v>43794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3.5" customHeight="1" x14ac:dyDescent="0.2">
      <c r="A68" s="69"/>
      <c r="B68" s="19">
        <v>640</v>
      </c>
      <c r="C68" s="20" t="s">
        <v>125</v>
      </c>
      <c r="D68" s="54">
        <v>200</v>
      </c>
      <c r="E68" s="54">
        <v>2673</v>
      </c>
      <c r="F68" s="54">
        <v>2000</v>
      </c>
      <c r="G68" s="54">
        <v>2000</v>
      </c>
      <c r="H68" s="56">
        <v>2000</v>
      </c>
      <c r="I68" s="67">
        <v>2000</v>
      </c>
      <c r="J68" s="67">
        <v>2000</v>
      </c>
    </row>
    <row r="69" spans="1:26" ht="13.5" customHeight="1" x14ac:dyDescent="0.2">
      <c r="A69" s="68" t="s">
        <v>126</v>
      </c>
      <c r="B69" s="12"/>
      <c r="C69" s="64" t="s">
        <v>127</v>
      </c>
      <c r="D69" s="65">
        <f t="shared" ref="D69:J69" si="22">D70</f>
        <v>15761.94</v>
      </c>
      <c r="E69" s="65">
        <f t="shared" si="22"/>
        <v>244.86</v>
      </c>
      <c r="F69" s="65">
        <f t="shared" si="22"/>
        <v>1750</v>
      </c>
      <c r="G69" s="65">
        <f t="shared" si="22"/>
        <v>1730</v>
      </c>
      <c r="H69" s="65">
        <f t="shared" si="22"/>
        <v>200</v>
      </c>
      <c r="I69" s="65">
        <f t="shared" si="22"/>
        <v>200</v>
      </c>
      <c r="J69" s="65">
        <f t="shared" si="22"/>
        <v>200</v>
      </c>
    </row>
    <row r="70" spans="1:26" ht="13.5" customHeight="1" x14ac:dyDescent="0.2">
      <c r="A70" s="69"/>
      <c r="B70" s="19">
        <v>630</v>
      </c>
      <c r="C70" s="20" t="s">
        <v>128</v>
      </c>
      <c r="D70" s="54">
        <v>15761.94</v>
      </c>
      <c r="E70" s="54">
        <v>244.86</v>
      </c>
      <c r="F70" s="54">
        <v>1750</v>
      </c>
      <c r="G70" s="54">
        <v>1730</v>
      </c>
      <c r="H70" s="56">
        <v>200</v>
      </c>
      <c r="I70" s="67">
        <v>200</v>
      </c>
      <c r="J70" s="67">
        <v>200</v>
      </c>
    </row>
    <row r="71" spans="1:26" ht="13.5" customHeight="1" x14ac:dyDescent="0.2">
      <c r="A71" s="68" t="s">
        <v>129</v>
      </c>
      <c r="B71" s="12"/>
      <c r="C71" s="64" t="s">
        <v>130</v>
      </c>
      <c r="D71" s="65">
        <f t="shared" ref="D71:J71" si="23">D72+D73+D74</f>
        <v>6495.9700000000012</v>
      </c>
      <c r="E71" s="65">
        <f t="shared" si="23"/>
        <v>4711.7299999999996</v>
      </c>
      <c r="F71" s="65">
        <f t="shared" si="23"/>
        <v>7855</v>
      </c>
      <c r="G71" s="65">
        <f t="shared" si="23"/>
        <v>1095</v>
      </c>
      <c r="H71" s="65">
        <f t="shared" si="23"/>
        <v>8512</v>
      </c>
      <c r="I71" s="65">
        <f t="shared" si="23"/>
        <v>8512</v>
      </c>
      <c r="J71" s="65">
        <f t="shared" si="23"/>
        <v>8512</v>
      </c>
    </row>
    <row r="72" spans="1:26" ht="13.5" customHeight="1" x14ac:dyDescent="0.2">
      <c r="A72" s="70"/>
      <c r="B72" s="19">
        <v>610</v>
      </c>
      <c r="C72" s="20" t="s">
        <v>64</v>
      </c>
      <c r="D72" s="39">
        <v>4766.3500000000004</v>
      </c>
      <c r="E72" s="39">
        <v>3073.53</v>
      </c>
      <c r="F72" s="39">
        <v>4600</v>
      </c>
      <c r="G72" s="39">
        <v>5</v>
      </c>
      <c r="H72" s="41">
        <v>5200</v>
      </c>
      <c r="I72" s="39">
        <v>5200</v>
      </c>
      <c r="J72" s="39">
        <v>5200</v>
      </c>
    </row>
    <row r="73" spans="1:26" ht="13.5" customHeight="1" x14ac:dyDescent="0.2">
      <c r="A73" s="70"/>
      <c r="B73" s="19">
        <v>620</v>
      </c>
      <c r="C73" s="20" t="s">
        <v>131</v>
      </c>
      <c r="D73" s="39">
        <v>1535.02</v>
      </c>
      <c r="E73" s="39">
        <v>1389.79</v>
      </c>
      <c r="F73" s="39">
        <v>1755</v>
      </c>
      <c r="G73" s="39">
        <v>190</v>
      </c>
      <c r="H73" s="41">
        <v>2012</v>
      </c>
      <c r="I73" s="39">
        <v>2012</v>
      </c>
      <c r="J73" s="39">
        <v>2012</v>
      </c>
    </row>
    <row r="74" spans="1:26" ht="13.5" customHeight="1" x14ac:dyDescent="0.2">
      <c r="A74" s="69"/>
      <c r="B74" s="19">
        <v>630</v>
      </c>
      <c r="C74" s="20" t="s">
        <v>132</v>
      </c>
      <c r="D74" s="54">
        <v>194.6</v>
      </c>
      <c r="E74" s="54">
        <v>248.41</v>
      </c>
      <c r="F74" s="54">
        <v>1500</v>
      </c>
      <c r="G74" s="54">
        <v>900</v>
      </c>
      <c r="H74" s="56">
        <v>1300</v>
      </c>
      <c r="I74" s="67">
        <v>1300</v>
      </c>
      <c r="J74" s="67">
        <v>1300</v>
      </c>
    </row>
    <row r="75" spans="1:26" ht="13.5" customHeight="1" x14ac:dyDescent="0.2">
      <c r="A75" s="61" t="s">
        <v>133</v>
      </c>
      <c r="B75" s="90"/>
      <c r="C75" s="62" t="s">
        <v>134</v>
      </c>
      <c r="D75" s="17">
        <f t="shared" ref="D75:J76" si="24">D76</f>
        <v>168</v>
      </c>
      <c r="E75" s="17">
        <f t="shared" si="24"/>
        <v>224</v>
      </c>
      <c r="F75" s="17">
        <f t="shared" si="24"/>
        <v>600</v>
      </c>
      <c r="G75" s="17">
        <f t="shared" si="24"/>
        <v>600</v>
      </c>
      <c r="H75" s="17">
        <f t="shared" si="24"/>
        <v>600</v>
      </c>
      <c r="I75" s="17">
        <f t="shared" si="24"/>
        <v>600</v>
      </c>
      <c r="J75" s="17">
        <f t="shared" si="24"/>
        <v>600</v>
      </c>
    </row>
    <row r="76" spans="1:26" ht="13.5" customHeight="1" x14ac:dyDescent="0.2">
      <c r="A76" s="68" t="s">
        <v>135</v>
      </c>
      <c r="B76" s="12"/>
      <c r="C76" s="64" t="s">
        <v>136</v>
      </c>
      <c r="D76" s="65">
        <f t="shared" si="24"/>
        <v>168</v>
      </c>
      <c r="E76" s="65">
        <f t="shared" si="24"/>
        <v>224</v>
      </c>
      <c r="F76" s="65">
        <f t="shared" si="24"/>
        <v>600</v>
      </c>
      <c r="G76" s="65">
        <f t="shared" si="24"/>
        <v>600</v>
      </c>
      <c r="H76" s="65">
        <f t="shared" si="24"/>
        <v>600</v>
      </c>
      <c r="I76" s="65">
        <f t="shared" si="24"/>
        <v>600</v>
      </c>
      <c r="J76" s="65">
        <f t="shared" si="24"/>
        <v>600</v>
      </c>
    </row>
    <row r="77" spans="1:26" ht="13.5" customHeight="1" x14ac:dyDescent="0.2">
      <c r="A77" s="69"/>
      <c r="B77" s="19">
        <v>640</v>
      </c>
      <c r="C77" s="20" t="s">
        <v>55</v>
      </c>
      <c r="D77" s="54">
        <v>168</v>
      </c>
      <c r="E77" s="54">
        <v>224</v>
      </c>
      <c r="F77" s="54">
        <v>600</v>
      </c>
      <c r="G77" s="54">
        <v>600</v>
      </c>
      <c r="H77" s="56">
        <v>600</v>
      </c>
      <c r="I77" s="67">
        <v>600</v>
      </c>
      <c r="J77" s="67">
        <v>600</v>
      </c>
    </row>
    <row r="78" spans="1:26" ht="13.5" customHeight="1" x14ac:dyDescent="0.2">
      <c r="A78" s="61" t="s">
        <v>137</v>
      </c>
      <c r="B78" s="90"/>
      <c r="C78" s="62" t="s">
        <v>138</v>
      </c>
      <c r="D78" s="17">
        <f t="shared" ref="D78:J78" si="25">D79+D84+D81+D86</f>
        <v>3926.51</v>
      </c>
      <c r="E78" s="17">
        <f t="shared" si="25"/>
        <v>5805.2300000000005</v>
      </c>
      <c r="F78" s="17">
        <f t="shared" si="25"/>
        <v>19285</v>
      </c>
      <c r="G78" s="17">
        <f t="shared" si="25"/>
        <v>19285</v>
      </c>
      <c r="H78" s="17">
        <f t="shared" si="25"/>
        <v>5150</v>
      </c>
      <c r="I78" s="17">
        <f t="shared" si="25"/>
        <v>5150</v>
      </c>
      <c r="J78" s="17">
        <f t="shared" si="25"/>
        <v>5150</v>
      </c>
    </row>
    <row r="79" spans="1:26" ht="13.5" customHeight="1" x14ac:dyDescent="0.2">
      <c r="A79" s="68" t="s">
        <v>139</v>
      </c>
      <c r="B79" s="12"/>
      <c r="C79" s="64" t="s">
        <v>140</v>
      </c>
      <c r="D79" s="65">
        <f t="shared" ref="D79:J79" si="26">D80</f>
        <v>581.29999999999995</v>
      </c>
      <c r="E79" s="65">
        <f t="shared" si="26"/>
        <v>2542.0300000000002</v>
      </c>
      <c r="F79" s="65">
        <f t="shared" si="26"/>
        <v>1500</v>
      </c>
      <c r="G79" s="65">
        <f t="shared" si="26"/>
        <v>1500</v>
      </c>
      <c r="H79" s="65">
        <f t="shared" si="26"/>
        <v>1500</v>
      </c>
      <c r="I79" s="65">
        <f t="shared" si="26"/>
        <v>1500</v>
      </c>
      <c r="J79" s="65">
        <f t="shared" si="26"/>
        <v>1500</v>
      </c>
    </row>
    <row r="80" spans="1:26" ht="13.5" customHeight="1" x14ac:dyDescent="0.2">
      <c r="A80" s="69"/>
      <c r="B80" s="19">
        <v>600</v>
      </c>
      <c r="C80" s="20" t="s">
        <v>141</v>
      </c>
      <c r="D80" s="54">
        <v>581.29999999999995</v>
      </c>
      <c r="E80" s="54">
        <v>2542.0300000000002</v>
      </c>
      <c r="F80" s="54">
        <v>1500</v>
      </c>
      <c r="G80" s="54">
        <v>1500</v>
      </c>
      <c r="H80" s="56">
        <v>1500</v>
      </c>
      <c r="I80" s="67">
        <v>1500</v>
      </c>
      <c r="J80" s="67">
        <v>1500</v>
      </c>
    </row>
    <row r="81" spans="1:26" ht="13.5" customHeight="1" x14ac:dyDescent="0.2">
      <c r="A81" s="68" t="s">
        <v>142</v>
      </c>
      <c r="B81" s="91"/>
      <c r="C81" s="64" t="s">
        <v>143</v>
      </c>
      <c r="D81" s="72">
        <f t="shared" ref="D81:J81" si="27">SUM(D82:D83)</f>
        <v>0</v>
      </c>
      <c r="E81" s="72">
        <f t="shared" si="27"/>
        <v>0</v>
      </c>
      <c r="F81" s="72">
        <f t="shared" si="27"/>
        <v>0</v>
      </c>
      <c r="G81" s="72">
        <f t="shared" si="27"/>
        <v>0</v>
      </c>
      <c r="H81" s="72">
        <f t="shared" si="27"/>
        <v>0</v>
      </c>
      <c r="I81" s="72">
        <f t="shared" si="27"/>
        <v>0</v>
      </c>
      <c r="J81" s="72">
        <f t="shared" si="27"/>
        <v>0</v>
      </c>
    </row>
    <row r="82" spans="1:26" ht="13.5" customHeight="1" x14ac:dyDescent="0.2">
      <c r="A82" s="69"/>
      <c r="B82" s="19">
        <v>610</v>
      </c>
      <c r="C82" s="20" t="s">
        <v>144</v>
      </c>
      <c r="D82" s="54">
        <v>0</v>
      </c>
      <c r="E82" s="54">
        <v>0</v>
      </c>
      <c r="F82" s="54">
        <v>0</v>
      </c>
      <c r="G82" s="54">
        <v>0</v>
      </c>
      <c r="H82" s="56">
        <v>0</v>
      </c>
      <c r="I82" s="67">
        <v>0</v>
      </c>
      <c r="J82" s="67">
        <v>0</v>
      </c>
    </row>
    <row r="83" spans="1:26" ht="13.5" customHeight="1" x14ac:dyDescent="0.2">
      <c r="A83" s="69"/>
      <c r="B83" s="19">
        <v>620</v>
      </c>
      <c r="C83" s="20" t="s">
        <v>145</v>
      </c>
      <c r="D83" s="54">
        <v>0</v>
      </c>
      <c r="E83" s="54">
        <v>0</v>
      </c>
      <c r="F83" s="54">
        <v>0</v>
      </c>
      <c r="G83" s="54">
        <v>0</v>
      </c>
      <c r="H83" s="56">
        <v>0</v>
      </c>
      <c r="I83" s="67">
        <v>0</v>
      </c>
      <c r="J83" s="67">
        <v>0</v>
      </c>
    </row>
    <row r="84" spans="1:26" ht="13.5" customHeight="1" x14ac:dyDescent="0.2">
      <c r="A84" s="68" t="s">
        <v>146</v>
      </c>
      <c r="B84" s="12"/>
      <c r="C84" s="64" t="s">
        <v>147</v>
      </c>
      <c r="D84" s="65">
        <f t="shared" ref="D84:J84" si="28">D85</f>
        <v>2945.21</v>
      </c>
      <c r="E84" s="65">
        <f t="shared" si="28"/>
        <v>2684.6</v>
      </c>
      <c r="F84" s="65">
        <f t="shared" si="28"/>
        <v>3900</v>
      </c>
      <c r="G84" s="65">
        <f t="shared" si="28"/>
        <v>3900</v>
      </c>
      <c r="H84" s="65">
        <f t="shared" si="28"/>
        <v>3000</v>
      </c>
      <c r="I84" s="65">
        <f t="shared" si="28"/>
        <v>3000</v>
      </c>
      <c r="J84" s="65">
        <f t="shared" si="28"/>
        <v>3000</v>
      </c>
    </row>
    <row r="85" spans="1:26" ht="13.5" customHeight="1" x14ac:dyDescent="0.2">
      <c r="A85" s="69"/>
      <c r="B85" s="19">
        <v>600</v>
      </c>
      <c r="C85" s="20" t="s">
        <v>148</v>
      </c>
      <c r="D85" s="54">
        <v>2945.21</v>
      </c>
      <c r="E85" s="54">
        <v>2684.6</v>
      </c>
      <c r="F85" s="54">
        <v>3900</v>
      </c>
      <c r="G85" s="54">
        <v>3900</v>
      </c>
      <c r="H85" s="56">
        <v>3000</v>
      </c>
      <c r="I85" s="67">
        <v>3000</v>
      </c>
      <c r="J85" s="67">
        <v>3000</v>
      </c>
    </row>
    <row r="86" spans="1:26" ht="13.5" customHeight="1" x14ac:dyDescent="0.2">
      <c r="A86" s="68" t="s">
        <v>149</v>
      </c>
      <c r="B86" s="12"/>
      <c r="C86" s="64" t="s">
        <v>150</v>
      </c>
      <c r="D86" s="65">
        <f t="shared" ref="D86:J86" si="29">D87</f>
        <v>400</v>
      </c>
      <c r="E86" s="65">
        <f t="shared" si="29"/>
        <v>578.6</v>
      </c>
      <c r="F86" s="65">
        <f t="shared" si="29"/>
        <v>13885</v>
      </c>
      <c r="G86" s="65">
        <f t="shared" si="29"/>
        <v>13885</v>
      </c>
      <c r="H86" s="65">
        <f t="shared" si="29"/>
        <v>650</v>
      </c>
      <c r="I86" s="65">
        <f t="shared" si="29"/>
        <v>650</v>
      </c>
      <c r="J86" s="65">
        <f t="shared" si="29"/>
        <v>650</v>
      </c>
    </row>
    <row r="87" spans="1:26" ht="13.5" customHeight="1" x14ac:dyDescent="0.2">
      <c r="A87" s="69"/>
      <c r="B87" s="19">
        <v>600</v>
      </c>
      <c r="C87" s="20" t="s">
        <v>151</v>
      </c>
      <c r="D87" s="54">
        <v>400</v>
      </c>
      <c r="E87" s="54">
        <v>578.6</v>
      </c>
      <c r="F87" s="54">
        <v>13885</v>
      </c>
      <c r="G87" s="54">
        <v>13885</v>
      </c>
      <c r="H87" s="56">
        <v>650</v>
      </c>
      <c r="I87" s="67">
        <v>650</v>
      </c>
      <c r="J87" s="67">
        <v>650</v>
      </c>
    </row>
    <row r="88" spans="1:26" ht="16.5" customHeight="1" x14ac:dyDescent="0.2">
      <c r="A88" s="92" t="s">
        <v>33</v>
      </c>
      <c r="B88" s="15"/>
      <c r="C88" s="47" t="s">
        <v>152</v>
      </c>
      <c r="D88" s="48">
        <f>SUM(D4+D30+D32+D36+D40+D45+D55+D58+D75+D78)</f>
        <v>436823.30000000005</v>
      </c>
      <c r="E88" s="48">
        <f>SUM(E4+E30+E32+E36+E40+E45+E55+E58+E75+E78)</f>
        <v>365949.03</v>
      </c>
      <c r="F88" s="48">
        <f>SUM(F4+F29+F32+F36+F40+F45+F55+F58+F75+F78)</f>
        <v>396853</v>
      </c>
      <c r="G88" s="48">
        <f>SUM(G4+G30+G32+G36+G40+G45+G55+G58+G75+G78)</f>
        <v>392122</v>
      </c>
      <c r="H88" s="48">
        <f>SUM(H4+H30+H32+H36+H40+H45+H55+H58+H75+H78)</f>
        <v>409440</v>
      </c>
      <c r="I88" s="48">
        <f>SUM(I4+I30+I32+I36+I40+I45+I55+I58+I75+I78)</f>
        <v>410440</v>
      </c>
      <c r="J88" s="48">
        <f>SUM(J4+J30+J32+J36+J40+J45+J55+J58+J75+J78)</f>
        <v>411440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"/>
    <row r="90" spans="1:26" ht="14.25" customHeight="1" x14ac:dyDescent="0.2"/>
    <row r="91" spans="1:26" ht="14.25" customHeight="1" x14ac:dyDescent="0.2"/>
    <row r="92" spans="1:26" ht="14.25" customHeight="1" x14ac:dyDescent="0.2"/>
    <row r="93" spans="1:26" ht="14.25" customHeight="1" x14ac:dyDescent="0.2"/>
    <row r="94" spans="1:26" ht="14.25" customHeight="1" x14ac:dyDescent="0.2"/>
    <row r="95" spans="1:26" ht="14.25" customHeight="1" x14ac:dyDescent="0.2"/>
    <row r="96" spans="1:2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3">
    <mergeCell ref="A2:A3"/>
    <mergeCell ref="B2:B3"/>
    <mergeCell ref="C2:C3"/>
  </mergeCells>
  <pageMargins left="0.39374999999999999" right="0.39374999999999999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Normal="100" workbookViewId="0">
      <selection activeCell="G8" sqref="G8"/>
    </sheetView>
  </sheetViews>
  <sheetFormatPr defaultRowHeight="12.75" x14ac:dyDescent="0.2"/>
  <cols>
    <col min="1" max="2" width="5.42578125" customWidth="1"/>
    <col min="3" max="3" width="27.28515625" customWidth="1"/>
    <col min="4" max="8" width="12.42578125" customWidth="1"/>
    <col min="9" max="9" width="11.42578125" customWidth="1"/>
    <col min="10" max="10" width="12.42578125" customWidth="1"/>
    <col min="11" max="11" width="8.85546875" hidden="1" customWidth="1"/>
    <col min="12" max="26" width="7" customWidth="1"/>
    <col min="27" max="1025" width="14.42578125" customWidth="1"/>
  </cols>
  <sheetData>
    <row r="1" spans="1:26" ht="16.5" customHeight="1" x14ac:dyDescent="0.35">
      <c r="A1" s="93"/>
      <c r="B1" s="93"/>
      <c r="C1" s="94" t="s">
        <v>153</v>
      </c>
      <c r="D1" s="95"/>
      <c r="E1" s="95"/>
      <c r="F1" s="93"/>
      <c r="G1" s="93"/>
      <c r="H1" s="93"/>
      <c r="I1" s="93"/>
      <c r="J1" s="96"/>
    </row>
    <row r="2" spans="1:26" ht="18.75" customHeight="1" x14ac:dyDescent="0.2">
      <c r="A2" s="210"/>
      <c r="B2" s="210"/>
      <c r="C2" s="210" t="s">
        <v>7</v>
      </c>
      <c r="D2" s="12">
        <v>2020</v>
      </c>
      <c r="E2" s="12">
        <v>2021</v>
      </c>
      <c r="F2" s="13">
        <v>2022</v>
      </c>
      <c r="G2" s="13">
        <v>2022</v>
      </c>
      <c r="H2" s="13">
        <v>2023</v>
      </c>
      <c r="I2" s="13">
        <v>2024</v>
      </c>
      <c r="J2" s="13">
        <v>2025</v>
      </c>
    </row>
    <row r="3" spans="1:26" ht="24.75" customHeight="1" x14ac:dyDescent="0.2">
      <c r="A3" s="210"/>
      <c r="B3" s="210"/>
      <c r="C3" s="210"/>
      <c r="D3" s="12" t="s">
        <v>8</v>
      </c>
      <c r="E3" s="12" t="s">
        <v>8</v>
      </c>
      <c r="F3" s="14" t="s">
        <v>9</v>
      </c>
      <c r="G3" s="14" t="s">
        <v>10</v>
      </c>
      <c r="H3" s="14" t="s">
        <v>9</v>
      </c>
      <c r="I3" s="14" t="s">
        <v>9</v>
      </c>
      <c r="J3" s="14" t="s">
        <v>9</v>
      </c>
    </row>
    <row r="4" spans="1:26" ht="16.5" customHeight="1" x14ac:dyDescent="0.2">
      <c r="A4" s="15">
        <v>200</v>
      </c>
      <c r="B4" s="16"/>
      <c r="C4" s="16" t="s">
        <v>18</v>
      </c>
      <c r="D4" s="17">
        <f t="shared" ref="D4:J4" si="0">D5</f>
        <v>0</v>
      </c>
      <c r="E4" s="17">
        <f t="shared" si="0"/>
        <v>1092</v>
      </c>
      <c r="F4" s="17">
        <f t="shared" si="0"/>
        <v>0</v>
      </c>
      <c r="G4" s="17">
        <f t="shared" si="0"/>
        <v>0</v>
      </c>
      <c r="H4" s="17">
        <f t="shared" si="0"/>
        <v>0</v>
      </c>
      <c r="I4" s="17">
        <f t="shared" si="0"/>
        <v>0</v>
      </c>
      <c r="J4" s="17">
        <f t="shared" si="0"/>
        <v>0</v>
      </c>
      <c r="K4" s="4">
        <v>3.0126E-2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18"/>
      <c r="B5" s="18">
        <v>230</v>
      </c>
      <c r="C5" s="18" t="s">
        <v>154</v>
      </c>
      <c r="D5" s="35">
        <f t="shared" ref="D5:J5" si="1">SUM(D6:D7)</f>
        <v>0</v>
      </c>
      <c r="E5" s="35">
        <f t="shared" si="1"/>
        <v>1092</v>
      </c>
      <c r="F5" s="35">
        <f t="shared" si="1"/>
        <v>0</v>
      </c>
      <c r="G5" s="35">
        <f t="shared" si="1"/>
        <v>0</v>
      </c>
      <c r="H5" s="36">
        <f t="shared" si="1"/>
        <v>0</v>
      </c>
      <c r="I5" s="35">
        <f t="shared" si="1"/>
        <v>0</v>
      </c>
      <c r="J5" s="35">
        <f t="shared" si="1"/>
        <v>0</v>
      </c>
      <c r="K5" s="4">
        <v>3.0126E-2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20"/>
      <c r="B6" s="20">
        <v>231</v>
      </c>
      <c r="C6" s="20" t="s">
        <v>155</v>
      </c>
      <c r="D6" s="54">
        <v>0</v>
      </c>
      <c r="E6" s="54">
        <v>1092</v>
      </c>
      <c r="F6" s="54">
        <v>0</v>
      </c>
      <c r="G6" s="54">
        <v>0</v>
      </c>
      <c r="H6" s="56">
        <v>0</v>
      </c>
      <c r="I6" s="54">
        <v>0</v>
      </c>
      <c r="J6" s="54">
        <v>0</v>
      </c>
      <c r="K6" s="4"/>
    </row>
    <row r="7" spans="1:26" ht="13.5" customHeight="1" x14ac:dyDescent="0.2">
      <c r="A7" s="20"/>
      <c r="B7" s="20">
        <v>233</v>
      </c>
      <c r="C7" s="20" t="s">
        <v>156</v>
      </c>
      <c r="D7" s="54">
        <v>0</v>
      </c>
      <c r="E7" s="54">
        <v>0</v>
      </c>
      <c r="F7" s="54">
        <v>0</v>
      </c>
      <c r="G7" s="54">
        <v>0</v>
      </c>
      <c r="H7" s="56">
        <v>0</v>
      </c>
      <c r="I7" s="54">
        <v>0</v>
      </c>
      <c r="J7" s="54">
        <v>0</v>
      </c>
      <c r="K7" s="4"/>
    </row>
    <row r="8" spans="1:26" ht="16.5" customHeight="1" x14ac:dyDescent="0.2">
      <c r="A8" s="15">
        <v>300</v>
      </c>
      <c r="B8" s="16"/>
      <c r="C8" s="16" t="s">
        <v>157</v>
      </c>
      <c r="D8" s="97">
        <f t="shared" ref="D8:J8" si="2">D9</f>
        <v>291146.46999999997</v>
      </c>
      <c r="E8" s="98">
        <f t="shared" si="2"/>
        <v>2654</v>
      </c>
      <c r="F8" s="97">
        <f t="shared" si="2"/>
        <v>39172</v>
      </c>
      <c r="G8" s="97">
        <f t="shared" si="2"/>
        <v>39175</v>
      </c>
      <c r="H8" s="98">
        <f t="shared" si="2"/>
        <v>0</v>
      </c>
      <c r="I8" s="98">
        <f t="shared" si="2"/>
        <v>0</v>
      </c>
      <c r="J8" s="98">
        <f t="shared" si="2"/>
        <v>0</v>
      </c>
      <c r="K8" s="4">
        <v>3.0126E-2</v>
      </c>
    </row>
    <row r="9" spans="1:26" ht="13.5" customHeight="1" x14ac:dyDescent="0.2">
      <c r="A9" s="18"/>
      <c r="B9" s="18">
        <v>300</v>
      </c>
      <c r="C9" s="18" t="s">
        <v>158</v>
      </c>
      <c r="D9" s="99">
        <f t="shared" ref="D9:J9" si="3">SUM(D10)</f>
        <v>291146.46999999997</v>
      </c>
      <c r="E9" s="100">
        <f t="shared" si="3"/>
        <v>2654</v>
      </c>
      <c r="F9" s="35">
        <f t="shared" si="3"/>
        <v>39172</v>
      </c>
      <c r="G9" s="35">
        <f t="shared" si="3"/>
        <v>39175</v>
      </c>
      <c r="H9" s="101">
        <f t="shared" si="3"/>
        <v>0</v>
      </c>
      <c r="I9" s="100">
        <f t="shared" si="3"/>
        <v>0</v>
      </c>
      <c r="J9" s="100">
        <f t="shared" si="3"/>
        <v>0</v>
      </c>
      <c r="K9" s="4"/>
    </row>
    <row r="10" spans="1:26" ht="13.5" customHeight="1" x14ac:dyDescent="0.2">
      <c r="A10" s="20"/>
      <c r="B10" s="20">
        <v>300</v>
      </c>
      <c r="C10" s="20" t="s">
        <v>158</v>
      </c>
      <c r="D10" s="54">
        <v>291146.46999999997</v>
      </c>
      <c r="E10" s="54">
        <v>2654</v>
      </c>
      <c r="F10" s="54">
        <v>39172</v>
      </c>
      <c r="G10" s="54">
        <v>39175</v>
      </c>
      <c r="H10" s="102">
        <v>0</v>
      </c>
      <c r="I10" s="103">
        <v>0</v>
      </c>
      <c r="J10" s="103">
        <v>0</v>
      </c>
      <c r="K10" s="104">
        <v>3.0126E-2</v>
      </c>
    </row>
    <row r="11" spans="1:26" ht="16.5" customHeight="1" x14ac:dyDescent="0.2">
      <c r="A11" s="105" t="s">
        <v>33</v>
      </c>
      <c r="B11" s="106"/>
      <c r="C11" s="107" t="s">
        <v>159</v>
      </c>
      <c r="D11" s="108">
        <f t="shared" ref="D11:J11" si="4">D4+D8</f>
        <v>291146.46999999997</v>
      </c>
      <c r="E11" s="109">
        <f t="shared" si="4"/>
        <v>3746</v>
      </c>
      <c r="F11" s="110">
        <f t="shared" si="4"/>
        <v>39172</v>
      </c>
      <c r="G11" s="110">
        <f t="shared" si="4"/>
        <v>39175</v>
      </c>
      <c r="H11" s="110">
        <f t="shared" si="4"/>
        <v>0</v>
      </c>
      <c r="I11" s="110">
        <f t="shared" si="4"/>
        <v>0</v>
      </c>
      <c r="J11" s="110">
        <f t="shared" si="4"/>
        <v>0</v>
      </c>
      <c r="K11" s="4"/>
    </row>
    <row r="12" spans="1:26" ht="12.75" customHeight="1" x14ac:dyDescent="0.2"/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">
    <mergeCell ref="A2:A3"/>
    <mergeCell ref="B2:B3"/>
    <mergeCell ref="C2:C3"/>
  </mergeCells>
  <pageMargins left="0.7" right="0.7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4"/>
  <sheetViews>
    <sheetView zoomScaleNormal="100" workbookViewId="0">
      <selection activeCell="U25" sqref="U25"/>
    </sheetView>
  </sheetViews>
  <sheetFormatPr defaultRowHeight="12.75" x14ac:dyDescent="0.2"/>
  <cols>
    <col min="1" max="2" width="5.42578125" customWidth="1"/>
    <col min="3" max="3" width="40" customWidth="1"/>
    <col min="4" max="4" width="11.140625" customWidth="1"/>
    <col min="5" max="5" width="13" customWidth="1"/>
    <col min="6" max="6" width="11" customWidth="1"/>
    <col min="7" max="8" width="12.42578125" customWidth="1"/>
    <col min="9" max="9" width="12" customWidth="1"/>
    <col min="10" max="10" width="12.140625" customWidth="1"/>
    <col min="11" max="11" width="1.42578125" hidden="1" customWidth="1"/>
    <col min="12" max="26" width="7" customWidth="1"/>
    <col min="27" max="1025" width="14.42578125" customWidth="1"/>
  </cols>
  <sheetData>
    <row r="1" spans="1:26" ht="16.5" customHeight="1" x14ac:dyDescent="0.25">
      <c r="A1" s="51"/>
      <c r="B1" s="51"/>
      <c r="C1" s="94" t="s">
        <v>160</v>
      </c>
      <c r="D1" s="8"/>
      <c r="E1" s="8"/>
      <c r="F1" s="51"/>
      <c r="G1" s="51"/>
      <c r="H1" s="51"/>
      <c r="I1" s="51"/>
      <c r="J1" s="51"/>
    </row>
    <row r="2" spans="1:26" ht="16.5" customHeight="1" x14ac:dyDescent="0.2">
      <c r="A2" s="210"/>
      <c r="B2" s="210"/>
      <c r="C2" s="210" t="s">
        <v>7</v>
      </c>
      <c r="D2" s="12">
        <v>2020</v>
      </c>
      <c r="E2" s="12">
        <v>2021</v>
      </c>
      <c r="F2" s="13">
        <v>2022</v>
      </c>
      <c r="G2" s="13">
        <v>2022</v>
      </c>
      <c r="H2" s="13">
        <v>2023</v>
      </c>
      <c r="I2" s="13">
        <v>2024</v>
      </c>
      <c r="J2" s="13">
        <v>2025</v>
      </c>
    </row>
    <row r="3" spans="1:26" ht="27.75" customHeight="1" x14ac:dyDescent="0.2">
      <c r="A3" s="210"/>
      <c r="B3" s="210"/>
      <c r="C3" s="210"/>
      <c r="D3" s="12" t="s">
        <v>8</v>
      </c>
      <c r="E3" s="12" t="s">
        <v>8</v>
      </c>
      <c r="F3" s="14" t="s">
        <v>9</v>
      </c>
      <c r="G3" s="14" t="s">
        <v>10</v>
      </c>
      <c r="H3" s="14" t="s">
        <v>9</v>
      </c>
      <c r="I3" s="14" t="s">
        <v>9</v>
      </c>
      <c r="J3" s="14" t="s">
        <v>9</v>
      </c>
    </row>
    <row r="4" spans="1:26" ht="16.5" customHeight="1" x14ac:dyDescent="0.2">
      <c r="A4" s="90">
        <v>9</v>
      </c>
      <c r="B4" s="15"/>
      <c r="C4" s="62" t="s">
        <v>161</v>
      </c>
      <c r="D4" s="17">
        <f t="shared" ref="D4:J4" si="0">D5+D17+D22+D24+D28</f>
        <v>998348</v>
      </c>
      <c r="E4" s="17">
        <f t="shared" si="0"/>
        <v>1049859.49</v>
      </c>
      <c r="F4" s="17">
        <f t="shared" si="0"/>
        <v>987307</v>
      </c>
      <c r="G4" s="17">
        <f t="shared" si="0"/>
        <v>953811</v>
      </c>
      <c r="H4" s="17">
        <f t="shared" si="0"/>
        <v>1165580</v>
      </c>
      <c r="I4" s="17">
        <f t="shared" si="0"/>
        <v>1127920</v>
      </c>
      <c r="J4" s="17">
        <f t="shared" si="0"/>
        <v>1127920</v>
      </c>
      <c r="K4" s="4">
        <v>3.0126E-2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6.5" customHeight="1" x14ac:dyDescent="0.2">
      <c r="A5" s="111"/>
      <c r="B5" s="112"/>
      <c r="C5" s="113" t="s">
        <v>162</v>
      </c>
      <c r="D5" s="76">
        <f t="shared" ref="D5:J5" si="1">SUM(D7:D16)</f>
        <v>712261.84</v>
      </c>
      <c r="E5" s="76">
        <f t="shared" si="1"/>
        <v>731213.5</v>
      </c>
      <c r="F5" s="76">
        <f t="shared" si="1"/>
        <v>694855</v>
      </c>
      <c r="G5" s="76">
        <f t="shared" si="1"/>
        <v>671870</v>
      </c>
      <c r="H5" s="76">
        <f t="shared" si="1"/>
        <v>828360</v>
      </c>
      <c r="I5" s="76">
        <f t="shared" si="1"/>
        <v>828360</v>
      </c>
      <c r="J5" s="76">
        <f t="shared" si="1"/>
        <v>828360</v>
      </c>
      <c r="K5" s="4">
        <v>3.0126E-2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x14ac:dyDescent="0.2">
      <c r="A6" s="114"/>
      <c r="B6" s="115"/>
      <c r="C6" s="115" t="s">
        <v>163</v>
      </c>
      <c r="D6" s="116">
        <f t="shared" ref="D6:J6" si="2">D5</f>
        <v>712261.84</v>
      </c>
      <c r="E6" s="116">
        <f t="shared" si="2"/>
        <v>731213.5</v>
      </c>
      <c r="F6" s="116">
        <f t="shared" si="2"/>
        <v>694855</v>
      </c>
      <c r="G6" s="116">
        <f t="shared" si="2"/>
        <v>671870</v>
      </c>
      <c r="H6" s="117">
        <f t="shared" si="2"/>
        <v>828360</v>
      </c>
      <c r="I6" s="116">
        <f t="shared" si="2"/>
        <v>828360</v>
      </c>
      <c r="J6" s="116">
        <f t="shared" si="2"/>
        <v>828360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19"/>
      <c r="B7" s="27">
        <v>610</v>
      </c>
      <c r="C7" s="27" t="s">
        <v>64</v>
      </c>
      <c r="D7" s="54">
        <v>425969.64</v>
      </c>
      <c r="E7" s="54">
        <v>457695.11</v>
      </c>
      <c r="F7" s="54">
        <v>450301</v>
      </c>
      <c r="G7" s="54">
        <v>424500</v>
      </c>
      <c r="H7" s="118">
        <v>540000</v>
      </c>
      <c r="I7" s="55">
        <v>540000</v>
      </c>
      <c r="J7" s="55">
        <v>540000</v>
      </c>
      <c r="K7" s="4">
        <v>3.0126E-2</v>
      </c>
    </row>
    <row r="8" spans="1:26" ht="13.5" customHeight="1" x14ac:dyDescent="0.2">
      <c r="A8" s="19"/>
      <c r="B8" s="27">
        <v>620</v>
      </c>
      <c r="C8" s="27" t="s">
        <v>164</v>
      </c>
      <c r="D8" s="54">
        <v>146674.35999999999</v>
      </c>
      <c r="E8" s="54">
        <v>165949.87</v>
      </c>
      <c r="F8" s="54">
        <v>157605</v>
      </c>
      <c r="G8" s="54">
        <v>149000</v>
      </c>
      <c r="H8" s="118">
        <v>197200</v>
      </c>
      <c r="I8" s="55">
        <v>197200</v>
      </c>
      <c r="J8" s="55">
        <v>197200</v>
      </c>
      <c r="K8" s="4">
        <v>3.0126E-2</v>
      </c>
    </row>
    <row r="9" spans="1:26" ht="13.5" customHeight="1" x14ac:dyDescent="0.2">
      <c r="A9" s="19"/>
      <c r="B9" s="27">
        <v>631</v>
      </c>
      <c r="C9" s="27" t="s">
        <v>48</v>
      </c>
      <c r="D9" s="54">
        <v>396.2</v>
      </c>
      <c r="E9" s="54">
        <v>99.35</v>
      </c>
      <c r="F9" s="54">
        <v>1000</v>
      </c>
      <c r="G9" s="54">
        <v>1320</v>
      </c>
      <c r="H9" s="119"/>
      <c r="K9" s="4">
        <v>3.0126E-2</v>
      </c>
    </row>
    <row r="10" spans="1:26" ht="13.5" customHeight="1" x14ac:dyDescent="0.2">
      <c r="A10" s="120"/>
      <c r="B10" s="27">
        <v>632</v>
      </c>
      <c r="C10" s="27" t="s">
        <v>49</v>
      </c>
      <c r="D10" s="21">
        <v>37956.379999999997</v>
      </c>
      <c r="E10" s="21">
        <v>32709.16</v>
      </c>
      <c r="F10" s="21">
        <v>59500</v>
      </c>
      <c r="G10" s="21">
        <v>41700</v>
      </c>
      <c r="H10" s="31">
        <v>71660</v>
      </c>
      <c r="I10" s="121">
        <v>71660</v>
      </c>
      <c r="J10" s="121">
        <v>71660</v>
      </c>
      <c r="K10" s="4">
        <v>3.0126E-2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19"/>
      <c r="B11" s="27">
        <v>632</v>
      </c>
      <c r="C11" s="27" t="s">
        <v>165</v>
      </c>
      <c r="D11" s="54">
        <v>1341.42</v>
      </c>
      <c r="E11" s="54">
        <v>2176.1</v>
      </c>
      <c r="F11" s="54">
        <v>1200</v>
      </c>
      <c r="G11" s="54">
        <v>1100</v>
      </c>
      <c r="H11" s="118">
        <v>9000</v>
      </c>
      <c r="I11" s="55">
        <v>9000</v>
      </c>
      <c r="J11" s="55">
        <v>9000</v>
      </c>
      <c r="K11" s="122">
        <v>0</v>
      </c>
    </row>
    <row r="12" spans="1:26" ht="13.5" customHeight="1" x14ac:dyDescent="0.2">
      <c r="A12" s="19"/>
      <c r="B12" s="27">
        <v>633</v>
      </c>
      <c r="C12" s="27" t="s">
        <v>50</v>
      </c>
      <c r="D12" s="54">
        <v>37147.97</v>
      </c>
      <c r="E12" s="54">
        <v>24776.12</v>
      </c>
      <c r="F12" s="54">
        <v>7201</v>
      </c>
      <c r="G12" s="54">
        <v>22950</v>
      </c>
      <c r="H12" s="56"/>
      <c r="I12" s="54"/>
      <c r="J12" s="54"/>
      <c r="K12" s="4">
        <v>3.0126E-2</v>
      </c>
    </row>
    <row r="13" spans="1:26" ht="13.5" customHeight="1" x14ac:dyDescent="0.2">
      <c r="A13" s="19"/>
      <c r="B13" s="27">
        <v>635</v>
      </c>
      <c r="C13" s="27" t="s">
        <v>52</v>
      </c>
      <c r="D13" s="54">
        <v>4895.5200000000004</v>
      </c>
      <c r="E13" s="54">
        <v>2304.2399999999998</v>
      </c>
      <c r="F13" s="54">
        <v>4000</v>
      </c>
      <c r="G13" s="54">
        <v>1500</v>
      </c>
      <c r="H13" s="56"/>
      <c r="I13" s="54"/>
      <c r="J13" s="54"/>
      <c r="K13" s="4"/>
    </row>
    <row r="14" spans="1:26" ht="13.5" customHeight="1" x14ac:dyDescent="0.2">
      <c r="A14" s="19"/>
      <c r="B14" s="27">
        <v>636</v>
      </c>
      <c r="C14" s="27" t="s">
        <v>166</v>
      </c>
      <c r="D14" s="54">
        <v>35</v>
      </c>
      <c r="E14" s="54">
        <v>369</v>
      </c>
      <c r="F14" s="54">
        <v>0</v>
      </c>
      <c r="G14" s="54">
        <v>400</v>
      </c>
      <c r="H14" s="56"/>
      <c r="I14" s="54"/>
      <c r="J14" s="54"/>
      <c r="K14" s="4"/>
    </row>
    <row r="15" spans="1:26" ht="13.5" customHeight="1" x14ac:dyDescent="0.2">
      <c r="A15" s="19"/>
      <c r="B15" s="27">
        <v>637</v>
      </c>
      <c r="C15" s="27" t="s">
        <v>53</v>
      </c>
      <c r="D15" s="54">
        <v>46235.11</v>
      </c>
      <c r="E15" s="54">
        <v>33406</v>
      </c>
      <c r="F15" s="54">
        <v>3548</v>
      </c>
      <c r="G15" s="54">
        <v>18900</v>
      </c>
      <c r="H15" s="56"/>
      <c r="I15" s="54"/>
      <c r="J15" s="54"/>
      <c r="K15" s="4"/>
    </row>
    <row r="16" spans="1:26" ht="13.5" customHeight="1" x14ac:dyDescent="0.2">
      <c r="A16" s="120"/>
      <c r="B16" s="27">
        <v>640</v>
      </c>
      <c r="C16" s="27" t="s">
        <v>55</v>
      </c>
      <c r="D16" s="21">
        <v>11610.24</v>
      </c>
      <c r="E16" s="21">
        <v>11728.55</v>
      </c>
      <c r="F16" s="21">
        <v>10500</v>
      </c>
      <c r="G16" s="21">
        <v>10500</v>
      </c>
      <c r="H16" s="23">
        <v>10500</v>
      </c>
      <c r="I16" s="21">
        <v>10500</v>
      </c>
      <c r="J16" s="21">
        <v>10500</v>
      </c>
      <c r="K16" s="4">
        <v>3.0126E-2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3.5" customHeight="1" x14ac:dyDescent="0.2">
      <c r="A17" s="120"/>
      <c r="B17" s="27"/>
      <c r="C17" s="115" t="s">
        <v>167</v>
      </c>
      <c r="D17" s="116">
        <f t="shared" ref="D17:J17" si="3">D18+D19+D20+D21</f>
        <v>197234.08000000002</v>
      </c>
      <c r="E17" s="116">
        <f t="shared" si="3"/>
        <v>196835.21000000002</v>
      </c>
      <c r="F17" s="116">
        <f t="shared" si="3"/>
        <v>197944</v>
      </c>
      <c r="G17" s="116">
        <f t="shared" si="3"/>
        <v>194400</v>
      </c>
      <c r="H17" s="123">
        <f t="shared" si="3"/>
        <v>219560</v>
      </c>
      <c r="I17" s="124">
        <f t="shared" si="3"/>
        <v>219560</v>
      </c>
      <c r="J17" s="124">
        <f t="shared" si="3"/>
        <v>219560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3.5" customHeight="1" x14ac:dyDescent="0.2">
      <c r="A18" s="120"/>
      <c r="B18" s="27">
        <v>610</v>
      </c>
      <c r="C18" s="27" t="s">
        <v>64</v>
      </c>
      <c r="D18" s="21">
        <v>120047.67</v>
      </c>
      <c r="E18" s="21">
        <v>121485.01</v>
      </c>
      <c r="F18" s="21">
        <v>127352</v>
      </c>
      <c r="G18" s="21">
        <v>127000</v>
      </c>
      <c r="H18" s="31">
        <v>140440</v>
      </c>
      <c r="I18" s="121">
        <v>140440</v>
      </c>
      <c r="J18" s="121">
        <v>140440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3.5" customHeight="1" x14ac:dyDescent="0.2">
      <c r="A19" s="120"/>
      <c r="B19" s="27">
        <v>620</v>
      </c>
      <c r="C19" s="27" t="s">
        <v>164</v>
      </c>
      <c r="D19" s="21">
        <v>50479.47</v>
      </c>
      <c r="E19" s="21">
        <v>52249.19</v>
      </c>
      <c r="F19" s="21">
        <v>52292</v>
      </c>
      <c r="G19" s="21">
        <v>44800</v>
      </c>
      <c r="H19" s="31">
        <v>56620</v>
      </c>
      <c r="I19" s="121">
        <v>56620</v>
      </c>
      <c r="J19" s="121">
        <v>56620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3.5" customHeight="1" x14ac:dyDescent="0.2">
      <c r="A20" s="120"/>
      <c r="B20" s="27">
        <v>630</v>
      </c>
      <c r="C20" s="27" t="s">
        <v>61</v>
      </c>
      <c r="D20" s="21">
        <v>23598.06</v>
      </c>
      <c r="E20" s="21">
        <v>19060.14</v>
      </c>
      <c r="F20" s="21">
        <v>17900</v>
      </c>
      <c r="G20" s="21">
        <v>21600</v>
      </c>
      <c r="H20" s="31">
        <v>21800</v>
      </c>
      <c r="I20" s="121">
        <v>21800</v>
      </c>
      <c r="J20" s="121">
        <v>21800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3.5" customHeight="1" x14ac:dyDescent="0.2">
      <c r="A21" s="120"/>
      <c r="B21" s="27">
        <v>640</v>
      </c>
      <c r="C21" s="27" t="s">
        <v>168</v>
      </c>
      <c r="D21" s="21">
        <v>3108.88</v>
      </c>
      <c r="E21" s="21">
        <v>4040.87</v>
      </c>
      <c r="F21" s="21">
        <v>400</v>
      </c>
      <c r="G21" s="21">
        <v>1000</v>
      </c>
      <c r="H21" s="31">
        <v>700</v>
      </c>
      <c r="I21" s="121">
        <v>700</v>
      </c>
      <c r="J21" s="121">
        <v>700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3.5" customHeight="1" x14ac:dyDescent="0.2">
      <c r="A22" s="120"/>
      <c r="B22" s="27"/>
      <c r="C22" s="115" t="s">
        <v>169</v>
      </c>
      <c r="D22" s="116">
        <f t="shared" ref="D22:J22" si="4">D23</f>
        <v>60717.53</v>
      </c>
      <c r="E22" s="116">
        <f t="shared" si="4"/>
        <v>72352.17</v>
      </c>
      <c r="F22" s="116">
        <f t="shared" si="4"/>
        <v>62000</v>
      </c>
      <c r="G22" s="116">
        <f t="shared" si="4"/>
        <v>62000</v>
      </c>
      <c r="H22" s="123">
        <f t="shared" si="4"/>
        <v>80000</v>
      </c>
      <c r="I22" s="124">
        <f t="shared" si="4"/>
        <v>80000</v>
      </c>
      <c r="J22" s="124">
        <f t="shared" si="4"/>
        <v>80000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3.5" customHeight="1" x14ac:dyDescent="0.2">
      <c r="A23" s="120"/>
      <c r="B23" s="27">
        <v>630</v>
      </c>
      <c r="C23" s="27" t="s">
        <v>61</v>
      </c>
      <c r="D23" s="21">
        <v>60717.53</v>
      </c>
      <c r="E23" s="21">
        <v>72352.17</v>
      </c>
      <c r="F23" s="21">
        <v>62000</v>
      </c>
      <c r="G23" s="21">
        <v>62000</v>
      </c>
      <c r="H23" s="31">
        <v>80000</v>
      </c>
      <c r="I23" s="121">
        <v>80000</v>
      </c>
      <c r="J23" s="121">
        <v>80000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3.5" customHeight="1" x14ac:dyDescent="0.2">
      <c r="A24" s="120"/>
      <c r="B24" s="27"/>
      <c r="C24" s="115" t="s">
        <v>170</v>
      </c>
      <c r="D24" s="116">
        <f>D25+D27</f>
        <v>24148.43</v>
      </c>
      <c r="E24" s="116">
        <f>E25++E26+E27</f>
        <v>39742.07</v>
      </c>
      <c r="F24" s="116">
        <f>F25++F26+F27</f>
        <v>32508</v>
      </c>
      <c r="G24" s="116">
        <f>G25+G27</f>
        <v>24080</v>
      </c>
      <c r="H24" s="117">
        <f>H25+H26+H27</f>
        <v>37660</v>
      </c>
      <c r="I24" s="116">
        <f>I25+I26+I27</f>
        <v>0</v>
      </c>
      <c r="J24" s="116">
        <f>J25+J26+J27</f>
        <v>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3.5" customHeight="1" x14ac:dyDescent="0.2">
      <c r="A25" s="120"/>
      <c r="B25" s="27">
        <v>610</v>
      </c>
      <c r="C25" s="27" t="s">
        <v>64</v>
      </c>
      <c r="D25" s="21">
        <v>24148.43</v>
      </c>
      <c r="E25" s="21">
        <v>28621.360000000001</v>
      </c>
      <c r="F25" s="21">
        <v>24080</v>
      </c>
      <c r="G25" s="21">
        <v>24080</v>
      </c>
      <c r="H25" s="23">
        <v>27910</v>
      </c>
      <c r="I25" s="21">
        <v>0</v>
      </c>
      <c r="J25" s="21">
        <v>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.5" customHeight="1" x14ac:dyDescent="0.2">
      <c r="A26" s="120"/>
      <c r="B26" s="27">
        <v>620</v>
      </c>
      <c r="C26" s="27" t="s">
        <v>164</v>
      </c>
      <c r="D26" s="21">
        <v>4212.63</v>
      </c>
      <c r="E26" s="21">
        <v>10002.209999999999</v>
      </c>
      <c r="F26" s="21">
        <v>8428</v>
      </c>
      <c r="G26" s="21">
        <v>8428</v>
      </c>
      <c r="H26" s="23">
        <v>9750</v>
      </c>
      <c r="I26" s="21">
        <v>0</v>
      </c>
      <c r="J26" s="21">
        <v>0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3.5" customHeight="1" x14ac:dyDescent="0.2">
      <c r="A27" s="120"/>
      <c r="B27" s="27">
        <v>630</v>
      </c>
      <c r="C27" s="27" t="s">
        <v>61</v>
      </c>
      <c r="D27" s="21">
        <v>0</v>
      </c>
      <c r="E27" s="21">
        <v>1118.5</v>
      </c>
      <c r="F27" s="21">
        <v>0</v>
      </c>
      <c r="G27" s="21">
        <v>0</v>
      </c>
      <c r="H27" s="23">
        <v>0</v>
      </c>
      <c r="I27" s="21">
        <v>0</v>
      </c>
      <c r="J27" s="21">
        <v>0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3.5" customHeight="1" x14ac:dyDescent="0.2">
      <c r="A28" s="120"/>
      <c r="B28" s="27"/>
      <c r="C28" s="115" t="s">
        <v>171</v>
      </c>
      <c r="D28" s="116">
        <f t="shared" ref="D28:J28" si="5">D29</f>
        <v>3986.12</v>
      </c>
      <c r="E28" s="116">
        <f t="shared" si="5"/>
        <v>9716.5400000000009</v>
      </c>
      <c r="F28" s="116">
        <f t="shared" si="5"/>
        <v>0</v>
      </c>
      <c r="G28" s="116">
        <f t="shared" si="5"/>
        <v>1461</v>
      </c>
      <c r="H28" s="117">
        <f t="shared" si="5"/>
        <v>0</v>
      </c>
      <c r="I28" s="116">
        <f t="shared" si="5"/>
        <v>0</v>
      </c>
      <c r="J28" s="116">
        <f t="shared" si="5"/>
        <v>0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">
      <c r="A29" s="120"/>
      <c r="B29" s="27">
        <v>630</v>
      </c>
      <c r="C29" s="27" t="s">
        <v>61</v>
      </c>
      <c r="D29" s="21">
        <v>3986.12</v>
      </c>
      <c r="E29" s="21">
        <v>9716.5400000000009</v>
      </c>
      <c r="F29" s="21">
        <v>0</v>
      </c>
      <c r="G29" s="21">
        <v>1461</v>
      </c>
      <c r="H29" s="23">
        <v>0</v>
      </c>
      <c r="I29" s="21">
        <v>0</v>
      </c>
      <c r="J29" s="21">
        <v>0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6.5" customHeight="1" x14ac:dyDescent="0.2">
      <c r="A30" s="105" t="s">
        <v>40</v>
      </c>
      <c r="B30" s="106"/>
      <c r="C30" s="107" t="s">
        <v>152</v>
      </c>
      <c r="D30" s="17">
        <f t="shared" ref="D30:J30" si="6">D4</f>
        <v>998348</v>
      </c>
      <c r="E30" s="17">
        <f t="shared" si="6"/>
        <v>1049859.49</v>
      </c>
      <c r="F30" s="17">
        <f t="shared" si="6"/>
        <v>987307</v>
      </c>
      <c r="G30" s="17">
        <f t="shared" si="6"/>
        <v>953811</v>
      </c>
      <c r="H30" s="17">
        <f t="shared" si="6"/>
        <v>1165580</v>
      </c>
      <c r="I30" s="17">
        <f t="shared" si="6"/>
        <v>1127920</v>
      </c>
      <c r="J30" s="17">
        <f t="shared" si="6"/>
        <v>1127920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6.5" customHeight="1" x14ac:dyDescent="0.2"/>
    <row r="32" spans="1:26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</sheetData>
  <mergeCells count="3">
    <mergeCell ref="A2:A3"/>
    <mergeCell ref="B2:B3"/>
    <mergeCell ref="C2:C3"/>
  </mergeCells>
  <pageMargins left="0.39374999999999999" right="0.39374999999999999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006"/>
  <sheetViews>
    <sheetView topLeftCell="B1" zoomScaleNormal="100" workbookViewId="0">
      <selection activeCell="I18" sqref="I18"/>
    </sheetView>
  </sheetViews>
  <sheetFormatPr defaultRowHeight="12.75" x14ac:dyDescent="0.2"/>
  <cols>
    <col min="1" max="1" width="5.5703125" customWidth="1"/>
    <col min="2" max="3" width="5.42578125" customWidth="1"/>
    <col min="4" max="4" width="37.85546875" customWidth="1"/>
    <col min="5" max="5" width="11.140625" customWidth="1"/>
    <col min="6" max="8" width="12.42578125" customWidth="1"/>
    <col min="9" max="9" width="10.28515625" customWidth="1"/>
    <col min="10" max="11" width="10.7109375" customWidth="1"/>
    <col min="12" max="31" width="9" customWidth="1"/>
    <col min="32" max="1025" width="14.42578125" customWidth="1"/>
  </cols>
  <sheetData>
    <row r="1" spans="1:31" ht="16.5" customHeight="1" x14ac:dyDescent="0.3">
      <c r="A1" s="125"/>
      <c r="B1" s="126"/>
      <c r="C1" s="126"/>
      <c r="D1" s="127" t="s">
        <v>172</v>
      </c>
      <c r="E1" s="128"/>
      <c r="F1" s="128"/>
      <c r="G1" s="126"/>
      <c r="H1" s="126"/>
      <c r="I1" s="126"/>
      <c r="J1" s="126"/>
      <c r="K1" s="129"/>
    </row>
    <row r="2" spans="1:31" ht="16.5" customHeight="1" x14ac:dyDescent="0.2">
      <c r="A2" s="211"/>
      <c r="B2" s="210"/>
      <c r="C2" s="210"/>
      <c r="D2" s="210" t="s">
        <v>7</v>
      </c>
      <c r="E2" s="12">
        <v>2020</v>
      </c>
      <c r="F2" s="12">
        <v>2021</v>
      </c>
      <c r="G2" s="13">
        <v>2022</v>
      </c>
      <c r="H2" s="13">
        <v>2022</v>
      </c>
      <c r="I2" s="13">
        <v>2023</v>
      </c>
      <c r="J2" s="13">
        <v>2024</v>
      </c>
      <c r="K2" s="13">
        <v>2025</v>
      </c>
    </row>
    <row r="3" spans="1:31" ht="27.75" customHeight="1" x14ac:dyDescent="0.2">
      <c r="A3" s="211"/>
      <c r="B3" s="210"/>
      <c r="C3" s="210"/>
      <c r="D3" s="210"/>
      <c r="E3" s="12" t="s">
        <v>8</v>
      </c>
      <c r="F3" s="12" t="s">
        <v>8</v>
      </c>
      <c r="G3" s="14" t="s">
        <v>9</v>
      </c>
      <c r="H3" s="14" t="s">
        <v>10</v>
      </c>
      <c r="I3" s="14" t="s">
        <v>9</v>
      </c>
      <c r="J3" s="14" t="s">
        <v>9</v>
      </c>
      <c r="K3" s="14" t="s">
        <v>9</v>
      </c>
    </row>
    <row r="4" spans="1:31" ht="16.5" customHeight="1" x14ac:dyDescent="0.2">
      <c r="A4" s="130"/>
      <c r="B4" s="71">
        <v>1</v>
      </c>
      <c r="C4" s="15"/>
      <c r="D4" s="62" t="s">
        <v>100</v>
      </c>
      <c r="E4" s="17">
        <f t="shared" ref="E4:K4" si="0">E5</f>
        <v>1057160.92</v>
      </c>
      <c r="F4" s="17">
        <f t="shared" si="0"/>
        <v>105096.32999999999</v>
      </c>
      <c r="G4" s="17">
        <f t="shared" si="0"/>
        <v>26712</v>
      </c>
      <c r="H4" s="17">
        <f t="shared" si="0"/>
        <v>28543</v>
      </c>
      <c r="I4" s="17">
        <f t="shared" si="0"/>
        <v>6221</v>
      </c>
      <c r="J4" s="17">
        <f t="shared" si="0"/>
        <v>0</v>
      </c>
      <c r="K4" s="17">
        <f t="shared" si="0"/>
        <v>0</v>
      </c>
    </row>
    <row r="5" spans="1:31" ht="16.5" customHeight="1" x14ac:dyDescent="0.2">
      <c r="A5" s="131"/>
      <c r="B5" s="12">
        <v>3</v>
      </c>
      <c r="C5" s="12"/>
      <c r="D5" s="64" t="s">
        <v>173</v>
      </c>
      <c r="E5" s="76">
        <f t="shared" ref="E5:K5" si="1">SUM(E6:E21)</f>
        <v>1057160.92</v>
      </c>
      <c r="F5" s="76">
        <f t="shared" si="1"/>
        <v>105096.32999999999</v>
      </c>
      <c r="G5" s="76">
        <f t="shared" si="1"/>
        <v>26712</v>
      </c>
      <c r="H5" s="76">
        <f t="shared" si="1"/>
        <v>28543</v>
      </c>
      <c r="I5" s="76">
        <f t="shared" si="1"/>
        <v>6221</v>
      </c>
      <c r="J5" s="76">
        <f t="shared" si="1"/>
        <v>0</v>
      </c>
      <c r="K5" s="76">
        <f t="shared" si="1"/>
        <v>0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3.5" customHeight="1" x14ac:dyDescent="0.2">
      <c r="A6" s="27"/>
      <c r="B6" s="132" t="s">
        <v>174</v>
      </c>
      <c r="C6" s="46">
        <v>700</v>
      </c>
      <c r="D6" s="20" t="s">
        <v>175</v>
      </c>
      <c r="E6" s="54">
        <v>33723.360000000001</v>
      </c>
      <c r="F6" s="55">
        <v>12031.37</v>
      </c>
      <c r="G6" s="55">
        <v>0</v>
      </c>
      <c r="H6" s="54">
        <v>0</v>
      </c>
      <c r="I6" s="56">
        <v>0</v>
      </c>
      <c r="J6" s="54">
        <v>0</v>
      </c>
      <c r="K6" s="54">
        <v>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3.5" customHeight="1" x14ac:dyDescent="0.2">
      <c r="A7" s="27"/>
      <c r="B7" s="132" t="s">
        <v>176</v>
      </c>
      <c r="C7" s="46">
        <v>700</v>
      </c>
      <c r="D7" s="20" t="s">
        <v>177</v>
      </c>
      <c r="E7" s="54">
        <v>1190.72</v>
      </c>
      <c r="F7" s="55">
        <v>2218.08</v>
      </c>
      <c r="G7" s="55">
        <v>0</v>
      </c>
      <c r="H7" s="54">
        <v>0</v>
      </c>
      <c r="I7" s="56">
        <v>0</v>
      </c>
      <c r="J7" s="54">
        <v>0</v>
      </c>
      <c r="K7" s="54">
        <v>0</v>
      </c>
    </row>
    <row r="8" spans="1:31" ht="13.5" customHeight="1" x14ac:dyDescent="0.2">
      <c r="A8" s="27"/>
      <c r="B8" s="132" t="s">
        <v>178</v>
      </c>
      <c r="C8" s="46">
        <v>700</v>
      </c>
      <c r="D8" s="20" t="s">
        <v>177</v>
      </c>
      <c r="E8" s="54">
        <v>738331.62</v>
      </c>
      <c r="F8" s="55">
        <v>0</v>
      </c>
      <c r="G8" s="55">
        <v>0</v>
      </c>
      <c r="H8" s="54">
        <v>0</v>
      </c>
      <c r="I8" s="56">
        <v>0</v>
      </c>
      <c r="J8" s="54">
        <v>0</v>
      </c>
      <c r="K8" s="54">
        <v>0</v>
      </c>
    </row>
    <row r="9" spans="1:31" ht="13.5" customHeight="1" x14ac:dyDescent="0.2">
      <c r="A9" s="27"/>
      <c r="B9" s="132" t="s">
        <v>179</v>
      </c>
      <c r="C9" s="46">
        <v>700</v>
      </c>
      <c r="D9" s="20" t="s">
        <v>180</v>
      </c>
      <c r="E9" s="54">
        <v>9108</v>
      </c>
      <c r="F9" s="55">
        <v>3626</v>
      </c>
      <c r="G9" s="55">
        <v>5906</v>
      </c>
      <c r="H9" s="54">
        <v>5906</v>
      </c>
      <c r="I9" s="56">
        <v>0</v>
      </c>
      <c r="J9" s="54">
        <v>0</v>
      </c>
      <c r="K9" s="54">
        <v>0</v>
      </c>
    </row>
    <row r="10" spans="1:31" ht="13.5" customHeight="1" x14ac:dyDescent="0.2">
      <c r="A10" s="27"/>
      <c r="B10" s="132" t="s">
        <v>179</v>
      </c>
      <c r="C10" s="46">
        <v>700</v>
      </c>
      <c r="D10" s="20" t="s">
        <v>181</v>
      </c>
      <c r="E10" s="54">
        <v>0</v>
      </c>
      <c r="F10" s="55">
        <v>250</v>
      </c>
      <c r="G10" s="55">
        <v>1100</v>
      </c>
      <c r="H10" s="54">
        <v>1080</v>
      </c>
      <c r="I10" s="56">
        <v>0</v>
      </c>
      <c r="J10" s="54">
        <v>0</v>
      </c>
      <c r="K10" s="54">
        <v>0</v>
      </c>
    </row>
    <row r="11" spans="1:31" ht="13.5" customHeight="1" x14ac:dyDescent="0.2">
      <c r="A11" s="27"/>
      <c r="B11" s="132" t="s">
        <v>179</v>
      </c>
      <c r="C11" s="46">
        <v>700</v>
      </c>
      <c r="D11" s="20" t="s">
        <v>182</v>
      </c>
      <c r="E11" s="54">
        <v>0</v>
      </c>
      <c r="F11" s="55">
        <v>0</v>
      </c>
      <c r="G11" s="55">
        <v>3500</v>
      </c>
      <c r="H11" s="54">
        <v>3500</v>
      </c>
      <c r="I11" s="56">
        <v>0</v>
      </c>
      <c r="J11" s="54">
        <v>0</v>
      </c>
      <c r="K11" s="54">
        <v>0</v>
      </c>
    </row>
    <row r="12" spans="1:31" ht="13.5" customHeight="1" x14ac:dyDescent="0.2">
      <c r="A12" s="27"/>
      <c r="B12" s="132" t="s">
        <v>179</v>
      </c>
      <c r="C12" s="46">
        <v>700</v>
      </c>
      <c r="D12" s="20" t="s">
        <v>177</v>
      </c>
      <c r="E12" s="54">
        <v>11074.2</v>
      </c>
      <c r="F12" s="55">
        <v>0</v>
      </c>
      <c r="G12" s="55">
        <v>0</v>
      </c>
      <c r="H12" s="54">
        <v>0</v>
      </c>
      <c r="I12" s="56">
        <v>0</v>
      </c>
      <c r="J12" s="54">
        <v>0</v>
      </c>
      <c r="K12" s="54">
        <v>0</v>
      </c>
    </row>
    <row r="13" spans="1:31" ht="13.5" customHeight="1" x14ac:dyDescent="0.2">
      <c r="A13" s="27"/>
      <c r="B13" s="132" t="s">
        <v>179</v>
      </c>
      <c r="C13" s="46">
        <v>700</v>
      </c>
      <c r="D13" s="20" t="s">
        <v>183</v>
      </c>
      <c r="E13" s="54">
        <v>0</v>
      </c>
      <c r="F13" s="55">
        <v>59260</v>
      </c>
      <c r="G13" s="55">
        <v>0</v>
      </c>
      <c r="H13" s="54">
        <v>0</v>
      </c>
      <c r="I13" s="56">
        <v>0</v>
      </c>
      <c r="J13" s="54">
        <v>0</v>
      </c>
      <c r="K13" s="54">
        <v>0</v>
      </c>
    </row>
    <row r="14" spans="1:31" ht="13.5" customHeight="1" x14ac:dyDescent="0.2">
      <c r="A14" s="27"/>
      <c r="B14" s="132" t="s">
        <v>184</v>
      </c>
      <c r="C14" s="46">
        <v>700</v>
      </c>
      <c r="D14" s="20" t="s">
        <v>183</v>
      </c>
      <c r="E14" s="54">
        <v>0</v>
      </c>
      <c r="F14" s="55">
        <v>0</v>
      </c>
      <c r="G14" s="55">
        <v>3000</v>
      </c>
      <c r="H14" s="54">
        <v>3000</v>
      </c>
      <c r="I14" s="56">
        <v>0</v>
      </c>
      <c r="J14" s="54">
        <v>0</v>
      </c>
      <c r="K14" s="54">
        <v>0</v>
      </c>
    </row>
    <row r="15" spans="1:31" ht="13.5" customHeight="1" x14ac:dyDescent="0.2">
      <c r="A15" s="27"/>
      <c r="B15" s="132" t="s">
        <v>185</v>
      </c>
      <c r="C15" s="46">
        <v>700</v>
      </c>
      <c r="D15" s="20" t="s">
        <v>183</v>
      </c>
      <c r="E15" s="54">
        <v>7406.04</v>
      </c>
      <c r="F15" s="55">
        <v>7406.04</v>
      </c>
      <c r="G15" s="55">
        <v>5555</v>
      </c>
      <c r="H15" s="54">
        <v>7410</v>
      </c>
      <c r="I15" s="56">
        <v>0</v>
      </c>
      <c r="J15" s="54">
        <v>0</v>
      </c>
      <c r="K15" s="54">
        <v>0</v>
      </c>
    </row>
    <row r="16" spans="1:31" ht="13.5" customHeight="1" x14ac:dyDescent="0.2">
      <c r="A16" s="27"/>
      <c r="B16" s="132" t="s">
        <v>186</v>
      </c>
      <c r="C16" s="46">
        <v>700</v>
      </c>
      <c r="D16" s="20" t="s">
        <v>181</v>
      </c>
      <c r="E16" s="54">
        <v>0</v>
      </c>
      <c r="F16" s="55">
        <v>0</v>
      </c>
      <c r="G16" s="55">
        <v>1850</v>
      </c>
      <c r="H16" s="54">
        <v>1850</v>
      </c>
      <c r="I16" s="56">
        <v>0</v>
      </c>
      <c r="J16" s="54">
        <v>0</v>
      </c>
      <c r="K16" s="54">
        <v>0</v>
      </c>
    </row>
    <row r="17" spans="1:31" ht="13.5" customHeight="1" x14ac:dyDescent="0.2">
      <c r="A17" s="27"/>
      <c r="B17" s="132" t="s">
        <v>186</v>
      </c>
      <c r="C17" s="46">
        <v>700</v>
      </c>
      <c r="D17" s="20" t="s">
        <v>177</v>
      </c>
      <c r="E17" s="54">
        <v>11714.4</v>
      </c>
      <c r="F17" s="55">
        <v>4115.2</v>
      </c>
      <c r="G17" s="55">
        <v>0</v>
      </c>
      <c r="H17" s="54">
        <v>0</v>
      </c>
      <c r="I17" s="56">
        <v>6221</v>
      </c>
      <c r="J17" s="54">
        <v>0</v>
      </c>
      <c r="K17" s="54">
        <v>0</v>
      </c>
    </row>
    <row r="18" spans="1:31" ht="13.5" customHeight="1" x14ac:dyDescent="0.2">
      <c r="A18" s="27"/>
      <c r="B18" s="132" t="s">
        <v>187</v>
      </c>
      <c r="C18" s="46">
        <v>700</v>
      </c>
      <c r="D18" s="20" t="s">
        <v>183</v>
      </c>
      <c r="E18" s="54">
        <v>244612.58</v>
      </c>
      <c r="F18" s="55">
        <v>0</v>
      </c>
      <c r="G18" s="55">
        <v>0</v>
      </c>
      <c r="H18" s="54">
        <v>0</v>
      </c>
      <c r="I18" s="56">
        <v>0</v>
      </c>
      <c r="J18" s="54">
        <v>0</v>
      </c>
      <c r="K18" s="54">
        <v>0</v>
      </c>
    </row>
    <row r="19" spans="1:31" ht="13.5" customHeight="1" x14ac:dyDescent="0.2">
      <c r="A19" s="27"/>
      <c r="B19" s="132" t="s">
        <v>188</v>
      </c>
      <c r="C19" s="46">
        <v>700</v>
      </c>
      <c r="D19" s="20" t="s">
        <v>182</v>
      </c>
      <c r="E19" s="54">
        <v>0</v>
      </c>
      <c r="F19" s="55">
        <v>0</v>
      </c>
      <c r="G19" s="55">
        <v>1751</v>
      </c>
      <c r="H19" s="54">
        <v>1751</v>
      </c>
      <c r="I19" s="56">
        <v>0</v>
      </c>
      <c r="J19" s="54">
        <v>0</v>
      </c>
      <c r="K19" s="54">
        <v>0</v>
      </c>
    </row>
    <row r="20" spans="1:31" ht="13.5" customHeight="1" x14ac:dyDescent="0.2">
      <c r="A20" s="27"/>
      <c r="B20" s="132" t="s">
        <v>188</v>
      </c>
      <c r="C20" s="46">
        <v>700</v>
      </c>
      <c r="D20" s="20" t="s">
        <v>183</v>
      </c>
      <c r="E20" s="54">
        <v>0</v>
      </c>
      <c r="F20" s="55">
        <v>16189.64</v>
      </c>
      <c r="G20" s="55">
        <v>0</v>
      </c>
      <c r="H20" s="54">
        <v>0</v>
      </c>
      <c r="I20" s="56">
        <v>0</v>
      </c>
      <c r="J20" s="54">
        <v>0</v>
      </c>
      <c r="K20" s="54">
        <v>0</v>
      </c>
    </row>
    <row r="21" spans="1:31" ht="13.5" customHeight="1" x14ac:dyDescent="0.2">
      <c r="A21" s="27"/>
      <c r="B21" s="132" t="s">
        <v>189</v>
      </c>
      <c r="C21" s="46">
        <v>700</v>
      </c>
      <c r="D21" s="20" t="s">
        <v>182</v>
      </c>
      <c r="E21" s="54">
        <v>0</v>
      </c>
      <c r="F21" s="55">
        <v>0</v>
      </c>
      <c r="G21" s="55">
        <v>4050</v>
      </c>
      <c r="H21" s="54">
        <v>4046</v>
      </c>
      <c r="I21" s="56">
        <v>0</v>
      </c>
      <c r="J21" s="54">
        <v>0</v>
      </c>
      <c r="K21" s="54">
        <v>0</v>
      </c>
    </row>
    <row r="22" spans="1:31" ht="16.5" customHeight="1" x14ac:dyDescent="0.2">
      <c r="A22" s="125"/>
      <c r="B22" s="90" t="s">
        <v>33</v>
      </c>
      <c r="C22" s="15"/>
      <c r="D22" s="62" t="s">
        <v>190</v>
      </c>
      <c r="E22" s="17">
        <f t="shared" ref="E22:K22" si="2">E4</f>
        <v>1057160.92</v>
      </c>
      <c r="F22" s="17">
        <f t="shared" si="2"/>
        <v>105096.32999999999</v>
      </c>
      <c r="G22" s="17">
        <f t="shared" si="2"/>
        <v>26712</v>
      </c>
      <c r="H22" s="17">
        <f t="shared" si="2"/>
        <v>28543</v>
      </c>
      <c r="I22" s="17">
        <f t="shared" si="2"/>
        <v>6221</v>
      </c>
      <c r="J22" s="17">
        <f t="shared" si="2"/>
        <v>0</v>
      </c>
      <c r="K22" s="17">
        <f t="shared" si="2"/>
        <v>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18" customHeight="1" x14ac:dyDescent="0.2"/>
    <row r="24" spans="1:31" ht="12.75" customHeight="1" x14ac:dyDescent="0.2"/>
    <row r="25" spans="1:31" ht="12.75" customHeight="1" x14ac:dyDescent="0.2"/>
    <row r="26" spans="1:31" ht="12.75" customHeight="1" x14ac:dyDescent="0.2"/>
    <row r="27" spans="1:31" ht="12.75" customHeight="1" x14ac:dyDescent="0.2"/>
    <row r="28" spans="1:31" ht="12.75" customHeight="1" x14ac:dyDescent="0.2"/>
    <row r="29" spans="1:31" ht="12.75" customHeight="1" x14ac:dyDescent="0.2"/>
    <row r="30" spans="1:31" ht="12.75" customHeight="1" x14ac:dyDescent="0.2"/>
    <row r="31" spans="1:31" ht="12.75" customHeight="1" x14ac:dyDescent="0.2"/>
    <row r="32" spans="1:31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</sheetData>
  <mergeCells count="4">
    <mergeCell ref="A2:A3"/>
    <mergeCell ref="B2:B3"/>
    <mergeCell ref="C2:C3"/>
    <mergeCell ref="D2:D3"/>
  </mergeCells>
  <pageMargins left="0.39374999999999999" right="0.39374999999999999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1002"/>
  <sheetViews>
    <sheetView zoomScaleNormal="100" workbookViewId="0">
      <selection activeCell="G10" sqref="G10"/>
    </sheetView>
  </sheetViews>
  <sheetFormatPr defaultRowHeight="12.75" x14ac:dyDescent="0.2"/>
  <cols>
    <col min="1" max="2" width="5.42578125" customWidth="1"/>
    <col min="3" max="3" width="36.7109375" customWidth="1"/>
    <col min="4" max="4" width="9.7109375" customWidth="1"/>
    <col min="5" max="5" width="11.140625" customWidth="1"/>
    <col min="6" max="6" width="10.42578125" customWidth="1"/>
    <col min="7" max="7" width="10.7109375" customWidth="1"/>
    <col min="8" max="8" width="10.28515625" customWidth="1"/>
    <col min="9" max="9" width="10.5703125" customWidth="1"/>
    <col min="10" max="10" width="12.42578125" customWidth="1"/>
    <col min="11" max="30" width="9" customWidth="1"/>
    <col min="31" max="1025" width="14.42578125" customWidth="1"/>
  </cols>
  <sheetData>
    <row r="1" spans="1:30" ht="16.5" customHeight="1" x14ac:dyDescent="0.2">
      <c r="A1" s="133"/>
      <c r="B1" s="133"/>
      <c r="C1" s="134" t="s">
        <v>191</v>
      </c>
      <c r="D1" s="135"/>
      <c r="E1" s="135"/>
      <c r="F1" s="133"/>
      <c r="G1" s="133"/>
      <c r="H1" s="133"/>
      <c r="I1" s="133"/>
      <c r="J1" s="136"/>
    </row>
    <row r="2" spans="1:30" ht="16.5" customHeight="1" x14ac:dyDescent="0.2">
      <c r="A2" s="210"/>
      <c r="B2" s="210"/>
      <c r="C2" s="210" t="s">
        <v>7</v>
      </c>
      <c r="D2" s="12">
        <v>2020</v>
      </c>
      <c r="E2" s="12">
        <v>2021</v>
      </c>
      <c r="F2" s="13">
        <v>2022</v>
      </c>
      <c r="G2" s="13">
        <v>2022</v>
      </c>
      <c r="H2" s="13">
        <v>2023</v>
      </c>
      <c r="I2" s="13">
        <v>2024</v>
      </c>
      <c r="J2" s="13">
        <v>2025</v>
      </c>
    </row>
    <row r="3" spans="1:30" ht="27.75" customHeight="1" x14ac:dyDescent="0.2">
      <c r="A3" s="210"/>
      <c r="B3" s="210"/>
      <c r="C3" s="210"/>
      <c r="D3" s="12" t="s">
        <v>8</v>
      </c>
      <c r="E3" s="12" t="s">
        <v>8</v>
      </c>
      <c r="F3" s="14" t="s">
        <v>9</v>
      </c>
      <c r="G3" s="14" t="s">
        <v>10</v>
      </c>
      <c r="H3" s="14" t="s">
        <v>9</v>
      </c>
      <c r="I3" s="14" t="s">
        <v>9</v>
      </c>
      <c r="J3" s="14" t="s">
        <v>9</v>
      </c>
    </row>
    <row r="4" spans="1:30" ht="16.5" customHeight="1" x14ac:dyDescent="0.2">
      <c r="A4" s="15">
        <v>400</v>
      </c>
      <c r="B4" s="15"/>
      <c r="C4" s="47" t="s">
        <v>192</v>
      </c>
      <c r="D4" s="17">
        <f t="shared" ref="D4:J4" si="0">D5</f>
        <v>35107.35</v>
      </c>
      <c r="E4" s="17">
        <f t="shared" si="0"/>
        <v>5835</v>
      </c>
      <c r="F4" s="17">
        <f t="shared" si="0"/>
        <v>50003</v>
      </c>
      <c r="G4" s="17">
        <f t="shared" si="0"/>
        <v>26003</v>
      </c>
      <c r="H4" s="17">
        <f t="shared" si="0"/>
        <v>0</v>
      </c>
      <c r="I4" s="17">
        <f t="shared" si="0"/>
        <v>0</v>
      </c>
      <c r="J4" s="17">
        <f t="shared" si="0"/>
        <v>0</v>
      </c>
    </row>
    <row r="5" spans="1:30" ht="13.5" customHeight="1" x14ac:dyDescent="0.2">
      <c r="A5" s="137"/>
      <c r="B5" s="46">
        <v>450</v>
      </c>
      <c r="C5" s="138" t="s">
        <v>193</v>
      </c>
      <c r="D5" s="35">
        <f t="shared" ref="D5:J5" si="1">SUM(D6:D7)</f>
        <v>35107.35</v>
      </c>
      <c r="E5" s="35">
        <f t="shared" si="1"/>
        <v>5835</v>
      </c>
      <c r="F5" s="35">
        <f t="shared" si="1"/>
        <v>50003</v>
      </c>
      <c r="G5" s="35">
        <f t="shared" si="1"/>
        <v>26003</v>
      </c>
      <c r="H5" s="36">
        <f t="shared" si="1"/>
        <v>0</v>
      </c>
      <c r="I5" s="35">
        <f t="shared" si="1"/>
        <v>0</v>
      </c>
      <c r="J5" s="35">
        <f t="shared" si="1"/>
        <v>0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3.5" customHeight="1" x14ac:dyDescent="0.2">
      <c r="A6" s="137"/>
      <c r="B6" s="19">
        <v>453</v>
      </c>
      <c r="C6" s="139" t="s">
        <v>194</v>
      </c>
      <c r="D6" s="39">
        <v>35107.35</v>
      </c>
      <c r="E6" s="39">
        <v>5835</v>
      </c>
      <c r="F6" s="39">
        <v>26003</v>
      </c>
      <c r="G6" s="39">
        <v>26003</v>
      </c>
      <c r="H6" s="41">
        <v>0</v>
      </c>
      <c r="I6" s="40">
        <v>0</v>
      </c>
      <c r="J6" s="40">
        <v>0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3.5" customHeight="1" x14ac:dyDescent="0.2">
      <c r="A7" s="140"/>
      <c r="B7" s="19">
        <v>456</v>
      </c>
      <c r="C7" s="139" t="s">
        <v>195</v>
      </c>
      <c r="D7" s="39">
        <v>0</v>
      </c>
      <c r="E7" s="39">
        <v>0</v>
      </c>
      <c r="F7" s="39">
        <v>24000</v>
      </c>
      <c r="G7" s="39">
        <v>0</v>
      </c>
      <c r="H7" s="141">
        <v>0</v>
      </c>
      <c r="I7" s="40">
        <v>0</v>
      </c>
      <c r="J7" s="40">
        <v>0</v>
      </c>
    </row>
    <row r="8" spans="1:30" ht="16.5" customHeight="1" x14ac:dyDescent="0.2">
      <c r="A8" s="142">
        <v>500</v>
      </c>
      <c r="B8" s="143"/>
      <c r="C8" s="47" t="s">
        <v>196</v>
      </c>
      <c r="D8" s="17">
        <f t="shared" ref="D8:J8" si="2">D9</f>
        <v>719493.04</v>
      </c>
      <c r="E8" s="17">
        <f t="shared" si="2"/>
        <v>39171.339999999997</v>
      </c>
      <c r="F8" s="17">
        <f t="shared" si="2"/>
        <v>0</v>
      </c>
      <c r="G8" s="17">
        <f t="shared" si="2"/>
        <v>0</v>
      </c>
      <c r="H8" s="17">
        <f t="shared" si="2"/>
        <v>0</v>
      </c>
      <c r="I8" s="17">
        <f t="shared" si="2"/>
        <v>0</v>
      </c>
      <c r="J8" s="17">
        <f t="shared" si="2"/>
        <v>0</v>
      </c>
    </row>
    <row r="9" spans="1:30" ht="13.5" customHeight="1" x14ac:dyDescent="0.2">
      <c r="A9" s="144"/>
      <c r="B9" s="145">
        <v>510</v>
      </c>
      <c r="C9" s="138" t="s">
        <v>197</v>
      </c>
      <c r="D9" s="35">
        <f t="shared" ref="D9:J9" si="3">SUM(D10:D14)</f>
        <v>719493.04</v>
      </c>
      <c r="E9" s="35">
        <f t="shared" si="3"/>
        <v>39171.339999999997</v>
      </c>
      <c r="F9" s="35">
        <f t="shared" si="3"/>
        <v>0</v>
      </c>
      <c r="G9" s="35">
        <f t="shared" si="3"/>
        <v>0</v>
      </c>
      <c r="H9" s="36">
        <f t="shared" si="3"/>
        <v>0</v>
      </c>
      <c r="I9" s="35">
        <f t="shared" si="3"/>
        <v>0</v>
      </c>
      <c r="J9" s="35">
        <f t="shared" si="3"/>
        <v>0</v>
      </c>
    </row>
    <row r="10" spans="1:30" ht="13.5" customHeight="1" x14ac:dyDescent="0.2">
      <c r="A10" s="146"/>
      <c r="B10" s="19">
        <v>513</v>
      </c>
      <c r="C10" s="139" t="s">
        <v>198</v>
      </c>
      <c r="D10" s="21">
        <v>95270</v>
      </c>
      <c r="E10" s="21">
        <v>0</v>
      </c>
      <c r="F10" s="21">
        <v>0</v>
      </c>
      <c r="G10" s="21">
        <v>0</v>
      </c>
      <c r="H10" s="23">
        <v>0</v>
      </c>
      <c r="I10" s="24">
        <v>0</v>
      </c>
      <c r="J10" s="24">
        <v>0</v>
      </c>
    </row>
    <row r="11" spans="1:30" ht="13.5" customHeight="1" x14ac:dyDescent="0.2">
      <c r="A11" s="146"/>
      <c r="B11" s="19">
        <v>513</v>
      </c>
      <c r="C11" s="139" t="s">
        <v>199</v>
      </c>
      <c r="D11" s="21">
        <v>33000</v>
      </c>
      <c r="E11" s="21">
        <v>0</v>
      </c>
      <c r="F11" s="21">
        <v>0</v>
      </c>
      <c r="G11" s="21">
        <v>0</v>
      </c>
      <c r="H11" s="23">
        <v>0</v>
      </c>
      <c r="I11" s="24">
        <v>0</v>
      </c>
      <c r="J11" s="24">
        <v>0</v>
      </c>
    </row>
    <row r="12" spans="1:30" ht="13.5" customHeight="1" x14ac:dyDescent="0.2">
      <c r="A12" s="146"/>
      <c r="B12" s="19">
        <v>513</v>
      </c>
      <c r="C12" s="139" t="s">
        <v>200</v>
      </c>
      <c r="D12" s="21">
        <v>165760.04</v>
      </c>
      <c r="E12" s="21">
        <v>39171.339999999997</v>
      </c>
      <c r="F12" s="21">
        <v>0</v>
      </c>
      <c r="G12" s="21">
        <v>0</v>
      </c>
      <c r="H12" s="23">
        <v>0</v>
      </c>
      <c r="I12" s="24">
        <v>0</v>
      </c>
      <c r="J12" s="24">
        <v>0</v>
      </c>
    </row>
    <row r="13" spans="1:30" ht="13.5" customHeight="1" x14ac:dyDescent="0.2">
      <c r="A13" s="146"/>
      <c r="B13" s="147">
        <v>514</v>
      </c>
      <c r="C13" s="139" t="s">
        <v>201</v>
      </c>
      <c r="D13" s="21">
        <v>396580</v>
      </c>
      <c r="E13" s="21">
        <v>0</v>
      </c>
      <c r="F13" s="21">
        <v>0</v>
      </c>
      <c r="G13" s="21">
        <v>0</v>
      </c>
      <c r="H13" s="23">
        <v>0</v>
      </c>
      <c r="I13" s="24">
        <v>0</v>
      </c>
      <c r="J13" s="24">
        <v>0</v>
      </c>
    </row>
    <row r="14" spans="1:30" ht="13.5" customHeight="1" x14ac:dyDescent="0.2">
      <c r="A14" s="146"/>
      <c r="B14" s="147">
        <v>514</v>
      </c>
      <c r="C14" s="139" t="s">
        <v>202</v>
      </c>
      <c r="D14" s="21">
        <v>28883</v>
      </c>
      <c r="E14" s="21">
        <v>0</v>
      </c>
      <c r="F14" s="21">
        <v>0</v>
      </c>
      <c r="G14" s="21">
        <v>0</v>
      </c>
      <c r="H14" s="23">
        <v>0</v>
      </c>
      <c r="I14" s="24">
        <v>0</v>
      </c>
      <c r="J14" s="24">
        <v>0</v>
      </c>
    </row>
    <row r="15" spans="1:30" ht="16.5" customHeight="1" x14ac:dyDescent="0.2">
      <c r="A15" s="148" t="s">
        <v>33</v>
      </c>
      <c r="B15" s="106"/>
      <c r="C15" s="107" t="s">
        <v>203</v>
      </c>
      <c r="D15" s="17">
        <f t="shared" ref="D15:J15" si="4">D4+D8</f>
        <v>754600.39</v>
      </c>
      <c r="E15" s="17">
        <f t="shared" si="4"/>
        <v>45006.34</v>
      </c>
      <c r="F15" s="17">
        <f t="shared" si="4"/>
        <v>50003</v>
      </c>
      <c r="G15" s="17">
        <f t="shared" si="4"/>
        <v>26003</v>
      </c>
      <c r="H15" s="17">
        <f t="shared" si="4"/>
        <v>0</v>
      </c>
      <c r="I15" s="17">
        <f t="shared" si="4"/>
        <v>0</v>
      </c>
      <c r="J15" s="17">
        <f t="shared" si="4"/>
        <v>0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0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</sheetData>
  <mergeCells count="3">
    <mergeCell ref="A2:A3"/>
    <mergeCell ref="B2:B3"/>
    <mergeCell ref="C2:C3"/>
  </mergeCells>
  <pageMargins left="0.7" right="0.7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2"/>
  <sheetViews>
    <sheetView zoomScaleNormal="100" workbookViewId="0">
      <selection activeCell="G16" sqref="G16"/>
    </sheetView>
  </sheetViews>
  <sheetFormatPr defaultRowHeight="12.75" x14ac:dyDescent="0.2"/>
  <cols>
    <col min="1" max="2" width="5.42578125" customWidth="1"/>
    <col min="3" max="3" width="36.42578125" customWidth="1"/>
    <col min="4" max="4" width="10.85546875" customWidth="1"/>
    <col min="5" max="5" width="10.42578125" customWidth="1"/>
    <col min="6" max="6" width="10.5703125" customWidth="1"/>
    <col min="7" max="7" width="10.140625" customWidth="1"/>
    <col min="8" max="9" width="12.42578125" customWidth="1"/>
    <col min="10" max="10" width="11" customWidth="1"/>
    <col min="11" max="26" width="7" customWidth="1"/>
    <col min="27" max="1025" width="14.42578125" customWidth="1"/>
  </cols>
  <sheetData>
    <row r="1" spans="1:26" ht="16.5" customHeight="1" x14ac:dyDescent="0.2">
      <c r="A1" s="149"/>
      <c r="B1" s="149"/>
      <c r="C1" s="134" t="s">
        <v>204</v>
      </c>
      <c r="D1" s="150"/>
      <c r="E1" s="150"/>
      <c r="F1" s="149"/>
      <c r="G1" s="149"/>
      <c r="H1" s="149"/>
      <c r="I1" s="149"/>
      <c r="J1" s="151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6.5" customHeight="1" x14ac:dyDescent="0.2">
      <c r="A2" s="210"/>
      <c r="B2" s="210"/>
      <c r="C2" s="210" t="s">
        <v>7</v>
      </c>
      <c r="D2" s="12">
        <v>2020</v>
      </c>
      <c r="E2" s="12">
        <v>2021</v>
      </c>
      <c r="F2" s="13">
        <v>2022</v>
      </c>
      <c r="G2" s="13">
        <v>2022</v>
      </c>
      <c r="H2" s="13">
        <v>2023</v>
      </c>
      <c r="I2" s="13">
        <v>2024</v>
      </c>
      <c r="J2" s="13">
        <v>2025</v>
      </c>
    </row>
    <row r="3" spans="1:26" ht="27.75" customHeight="1" x14ac:dyDescent="0.2">
      <c r="A3" s="210"/>
      <c r="B3" s="210"/>
      <c r="C3" s="210"/>
      <c r="D3" s="12" t="s">
        <v>8</v>
      </c>
      <c r="E3" s="12" t="s">
        <v>8</v>
      </c>
      <c r="F3" s="14" t="s">
        <v>9</v>
      </c>
      <c r="G3" s="14" t="s">
        <v>10</v>
      </c>
      <c r="H3" s="14" t="s">
        <v>9</v>
      </c>
      <c r="I3" s="14" t="s">
        <v>9</v>
      </c>
      <c r="J3" s="14" t="s">
        <v>9</v>
      </c>
    </row>
    <row r="4" spans="1:26" ht="16.5" customHeight="1" x14ac:dyDescent="0.2">
      <c r="A4" s="15">
        <v>1</v>
      </c>
      <c r="B4" s="15"/>
      <c r="C4" s="16" t="s">
        <v>205</v>
      </c>
      <c r="D4" s="17">
        <f t="shared" ref="D4:J4" si="0">D5+D8</f>
        <v>42773.440000000002</v>
      </c>
      <c r="E4" s="17">
        <f t="shared" si="0"/>
        <v>50422.79</v>
      </c>
      <c r="F4" s="17">
        <f t="shared" si="0"/>
        <v>122596</v>
      </c>
      <c r="G4" s="17">
        <f t="shared" si="0"/>
        <v>89696</v>
      </c>
      <c r="H4" s="17">
        <f t="shared" si="0"/>
        <v>83674</v>
      </c>
      <c r="I4" s="17">
        <f t="shared" si="0"/>
        <v>57895</v>
      </c>
      <c r="J4" s="17">
        <f t="shared" si="0"/>
        <v>57895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6.5" customHeight="1" x14ac:dyDescent="0.2">
      <c r="A5" s="74" t="s">
        <v>206</v>
      </c>
      <c r="B5" s="12"/>
      <c r="C5" s="64" t="s">
        <v>207</v>
      </c>
      <c r="D5" s="76">
        <f t="shared" ref="D5:J6" si="1">D6</f>
        <v>7800</v>
      </c>
      <c r="E5" s="76">
        <f t="shared" si="1"/>
        <v>0</v>
      </c>
      <c r="F5" s="76">
        <f t="shared" si="1"/>
        <v>0</v>
      </c>
      <c r="G5" s="76">
        <f t="shared" si="1"/>
        <v>0</v>
      </c>
      <c r="H5" s="76">
        <f t="shared" si="1"/>
        <v>0</v>
      </c>
      <c r="I5" s="76">
        <f t="shared" si="1"/>
        <v>0</v>
      </c>
      <c r="J5" s="76">
        <f t="shared" si="1"/>
        <v>0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.5" customHeight="1" x14ac:dyDescent="0.2">
      <c r="A6" s="153" t="s">
        <v>178</v>
      </c>
      <c r="B6" s="46">
        <v>800</v>
      </c>
      <c r="C6" s="18" t="s">
        <v>208</v>
      </c>
      <c r="D6" s="35">
        <f t="shared" si="1"/>
        <v>7800</v>
      </c>
      <c r="E6" s="35">
        <f t="shared" si="1"/>
        <v>0</v>
      </c>
      <c r="F6" s="35">
        <f t="shared" si="1"/>
        <v>0</v>
      </c>
      <c r="G6" s="35">
        <f t="shared" si="1"/>
        <v>0</v>
      </c>
      <c r="H6" s="36">
        <f t="shared" si="1"/>
        <v>0</v>
      </c>
      <c r="I6" s="35">
        <f t="shared" si="1"/>
        <v>0</v>
      </c>
      <c r="J6" s="35">
        <f t="shared" si="1"/>
        <v>0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3.5" customHeight="1" x14ac:dyDescent="0.2">
      <c r="A7" s="66"/>
      <c r="B7" s="19">
        <v>819</v>
      </c>
      <c r="C7" s="20" t="s">
        <v>209</v>
      </c>
      <c r="D7" s="54">
        <v>7800</v>
      </c>
      <c r="E7" s="54">
        <v>0</v>
      </c>
      <c r="F7" s="54"/>
      <c r="G7" s="54"/>
      <c r="H7" s="56">
        <v>0</v>
      </c>
      <c r="I7" s="54">
        <v>0</v>
      </c>
      <c r="J7" s="54">
        <v>0</v>
      </c>
    </row>
    <row r="8" spans="1:26" ht="16.5" customHeight="1" x14ac:dyDescent="0.2">
      <c r="A8" s="74" t="s">
        <v>206</v>
      </c>
      <c r="B8" s="12"/>
      <c r="C8" s="64" t="s">
        <v>210</v>
      </c>
      <c r="D8" s="76">
        <f t="shared" ref="D8:J8" si="2">D9</f>
        <v>34973.440000000002</v>
      </c>
      <c r="E8" s="76">
        <f t="shared" si="2"/>
        <v>50422.79</v>
      </c>
      <c r="F8" s="76">
        <f t="shared" si="2"/>
        <v>122596</v>
      </c>
      <c r="G8" s="76">
        <f t="shared" si="2"/>
        <v>89696</v>
      </c>
      <c r="H8" s="76">
        <f t="shared" si="2"/>
        <v>83674</v>
      </c>
      <c r="I8" s="76">
        <f t="shared" si="2"/>
        <v>57895</v>
      </c>
      <c r="J8" s="76">
        <f t="shared" si="2"/>
        <v>57895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3.5" customHeight="1" x14ac:dyDescent="0.2">
      <c r="A9" s="153" t="s">
        <v>211</v>
      </c>
      <c r="B9" s="46">
        <v>800</v>
      </c>
      <c r="C9" s="18" t="s">
        <v>208</v>
      </c>
      <c r="D9" s="35">
        <f t="shared" ref="D9:J9" si="3">SUM(D10:D15)</f>
        <v>34973.440000000002</v>
      </c>
      <c r="E9" s="35">
        <f t="shared" si="3"/>
        <v>50422.79</v>
      </c>
      <c r="F9" s="35">
        <f t="shared" si="3"/>
        <v>122596</v>
      </c>
      <c r="G9" s="35">
        <f t="shared" si="3"/>
        <v>89696</v>
      </c>
      <c r="H9" s="36">
        <f t="shared" si="3"/>
        <v>83674</v>
      </c>
      <c r="I9" s="35">
        <f t="shared" si="3"/>
        <v>57895</v>
      </c>
      <c r="J9" s="35">
        <f t="shared" si="3"/>
        <v>57895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3.5" customHeight="1" x14ac:dyDescent="0.2">
      <c r="A10" s="153"/>
      <c r="B10" s="19">
        <v>821</v>
      </c>
      <c r="C10" s="20" t="s">
        <v>212</v>
      </c>
      <c r="D10" s="39">
        <v>0</v>
      </c>
      <c r="E10" s="39">
        <v>0</v>
      </c>
      <c r="F10" s="39">
        <v>33000</v>
      </c>
      <c r="G10" s="154">
        <v>0</v>
      </c>
      <c r="H10" s="141">
        <v>33000</v>
      </c>
      <c r="I10" s="154">
        <v>0</v>
      </c>
      <c r="J10" s="154">
        <v>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3.5" customHeight="1" x14ac:dyDescent="0.2">
      <c r="A11" s="153"/>
      <c r="B11" s="19">
        <v>821</v>
      </c>
      <c r="C11" s="20" t="s">
        <v>213</v>
      </c>
      <c r="D11" s="39">
        <v>0</v>
      </c>
      <c r="E11" s="39">
        <v>0</v>
      </c>
      <c r="F11" s="39">
        <v>39172</v>
      </c>
      <c r="G11" s="154">
        <v>39172</v>
      </c>
      <c r="H11" s="141">
        <v>0</v>
      </c>
      <c r="I11" s="154">
        <v>0</v>
      </c>
      <c r="J11" s="154">
        <v>0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3.5" customHeight="1" x14ac:dyDescent="0.2">
      <c r="A12" s="19"/>
      <c r="B12" s="19">
        <v>821</v>
      </c>
      <c r="C12" s="20" t="s">
        <v>213</v>
      </c>
      <c r="D12" s="54">
        <v>24420</v>
      </c>
      <c r="E12" s="54">
        <v>24420</v>
      </c>
      <c r="F12" s="54">
        <v>24420</v>
      </c>
      <c r="G12" s="54">
        <v>24420</v>
      </c>
      <c r="H12" s="56">
        <v>24420</v>
      </c>
      <c r="I12" s="54">
        <v>24420</v>
      </c>
      <c r="J12" s="54">
        <v>24420</v>
      </c>
    </row>
    <row r="13" spans="1:26" ht="13.5" customHeight="1" x14ac:dyDescent="0.2">
      <c r="A13" s="19"/>
      <c r="B13" s="19">
        <v>821</v>
      </c>
      <c r="C13" s="20" t="s">
        <v>214</v>
      </c>
      <c r="D13" s="54">
        <v>3501</v>
      </c>
      <c r="E13" s="54">
        <v>14004</v>
      </c>
      <c r="F13" s="54">
        <v>14004</v>
      </c>
      <c r="G13" s="54">
        <v>14004</v>
      </c>
      <c r="H13" s="56">
        <v>14004</v>
      </c>
      <c r="I13" s="54">
        <v>14004</v>
      </c>
      <c r="J13" s="54">
        <v>14004</v>
      </c>
    </row>
    <row r="14" spans="1:26" ht="13.5" customHeight="1" x14ac:dyDescent="0.2">
      <c r="A14" s="19"/>
      <c r="B14" s="19">
        <v>821</v>
      </c>
      <c r="C14" s="20" t="s">
        <v>215</v>
      </c>
      <c r="D14" s="54">
        <v>7052.44</v>
      </c>
      <c r="E14" s="54">
        <v>11998.79</v>
      </c>
      <c r="F14" s="54">
        <v>12000</v>
      </c>
      <c r="G14" s="54">
        <v>12100</v>
      </c>
      <c r="H14" s="56">
        <v>12250</v>
      </c>
      <c r="I14" s="54">
        <v>12250</v>
      </c>
      <c r="J14" s="54">
        <v>12250</v>
      </c>
    </row>
    <row r="15" spans="1:26" ht="13.5" customHeight="1" x14ac:dyDescent="0.2">
      <c r="A15" s="19"/>
      <c r="B15" s="30">
        <v>821</v>
      </c>
      <c r="C15" t="s">
        <v>216</v>
      </c>
      <c r="D15" s="54">
        <v>0</v>
      </c>
      <c r="E15" s="54">
        <v>0</v>
      </c>
      <c r="F15" s="54">
        <v>0</v>
      </c>
      <c r="G15" s="54">
        <v>0</v>
      </c>
      <c r="H15" s="56">
        <v>0</v>
      </c>
      <c r="I15" s="54">
        <v>7221</v>
      </c>
      <c r="J15" s="54">
        <v>7221</v>
      </c>
    </row>
    <row r="16" spans="1:26" ht="21.75" customHeight="1" x14ac:dyDescent="0.2">
      <c r="A16" s="105" t="s">
        <v>33</v>
      </c>
      <c r="B16" s="155"/>
      <c r="C16" s="107" t="s">
        <v>217</v>
      </c>
      <c r="D16" s="17">
        <f t="shared" ref="D16:J16" si="4">D4</f>
        <v>42773.440000000002</v>
      </c>
      <c r="E16" s="17">
        <f t="shared" si="4"/>
        <v>50422.79</v>
      </c>
      <c r="F16" s="17">
        <f t="shared" si="4"/>
        <v>122596</v>
      </c>
      <c r="G16" s="17">
        <f t="shared" si="4"/>
        <v>89696</v>
      </c>
      <c r="H16" s="17">
        <f t="shared" si="4"/>
        <v>83674</v>
      </c>
      <c r="I16" s="17">
        <f t="shared" si="4"/>
        <v>57895</v>
      </c>
      <c r="J16" s="17">
        <f t="shared" si="4"/>
        <v>57895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</sheetData>
  <mergeCells count="3">
    <mergeCell ref="A2:A3"/>
    <mergeCell ref="B2:B3"/>
    <mergeCell ref="C2:C3"/>
  </mergeCells>
  <pageMargins left="0.39374999999999999" right="0.39374999999999999" top="0.75" bottom="0.75" header="0" footer="0"/>
  <pageSetup firstPageNumber="0" orientation="landscape" horizontalDpi="300" verticalDpi="300"/>
  <headerFooter>
    <oddHeader>&amp;C&amp;A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uvod</vt:lpstr>
      <vt:lpstr>OU BP</vt:lpstr>
      <vt:lpstr>ZŠ BP</vt:lpstr>
      <vt:lpstr>OU BV</vt:lpstr>
      <vt:lpstr>OU KP</vt:lpstr>
      <vt:lpstr>ZŠ BV</vt:lpstr>
      <vt:lpstr>OU KV</vt:lpstr>
      <vt:lpstr>FO príjmy</vt:lpstr>
      <vt:lpstr>FO výdavky</vt:lpstr>
      <vt:lpstr>Vysledok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Lubela</cp:lastModifiedBy>
  <cp:revision>29</cp:revision>
  <dcterms:created xsi:type="dcterms:W3CDTF">1601-01-01T00:00:00Z</dcterms:created>
  <dcterms:modified xsi:type="dcterms:W3CDTF">2022-12-20T14:02:35Z</dcterms:modified>
  <dc:language>sk-SK</dc:language>
</cp:coreProperties>
</file>